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4\Vegyes\"/>
    </mc:Choice>
  </mc:AlternateContent>
  <bookViews>
    <workbookView xWindow="0" yWindow="0" windowWidth="28800" windowHeight="12135" activeTab="2"/>
  </bookViews>
  <sheets>
    <sheet name="01" sheetId="1" r:id="rId1"/>
    <sheet name="02" sheetId="2" r:id="rId2"/>
    <sheet name="04" sheetId="3" r:id="rId3"/>
  </sheets>
  <definedNames>
    <definedName name="adat">#REF!</definedName>
    <definedName name="_xlnm.Print_Titles" localSheetId="0">'01'!$A:$C,'01'!$1:$3</definedName>
    <definedName name="_xlnm.Print_Titles" localSheetId="1">'02'!$1:$2</definedName>
    <definedName name="_xlnm.Print_Titles" localSheetId="2">'04'!$2:$2</definedName>
    <definedName name="_xlnm.Print_Area" localSheetId="0">'01'!$A$1:$AK$101</definedName>
    <definedName name="_xlnm.Print_Area" localSheetId="1">'02'!$A$1:$H$66</definedName>
    <definedName name="_xlnm.Print_Area" localSheetId="2">'04'!$A$1:$H$28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G25" i="3"/>
  <c r="F25" i="3"/>
  <c r="E25" i="3"/>
  <c r="H25" i="3" s="1"/>
  <c r="D25" i="3"/>
  <c r="H24" i="3"/>
  <c r="H23" i="3"/>
  <c r="H22" i="3"/>
  <c r="H21" i="3"/>
  <c r="H19" i="3"/>
  <c r="H18" i="3"/>
  <c r="H17" i="3"/>
  <c r="H16" i="3"/>
  <c r="H15" i="3"/>
  <c r="G14" i="3"/>
  <c r="F14" i="3"/>
  <c r="E14" i="3"/>
  <c r="H14" i="3" s="1"/>
  <c r="D14" i="3"/>
  <c r="H13" i="3"/>
  <c r="H12" i="3"/>
  <c r="G11" i="3"/>
  <c r="G20" i="3" s="1"/>
  <c r="G27" i="3" s="1"/>
  <c r="F11" i="3"/>
  <c r="E11" i="3"/>
  <c r="D11" i="3"/>
  <c r="H10" i="3"/>
  <c r="H9" i="3"/>
  <c r="H8" i="3"/>
  <c r="H7" i="3"/>
  <c r="G6" i="3"/>
  <c r="F6" i="3"/>
  <c r="E6" i="3"/>
  <c r="H6" i="3" s="1"/>
  <c r="D6" i="3"/>
  <c r="D20" i="3" s="1"/>
  <c r="D27" i="3" s="1"/>
  <c r="H5" i="3"/>
  <c r="H4" i="3"/>
  <c r="H3" i="3"/>
  <c r="G63" i="2"/>
  <c r="F63" i="2"/>
  <c r="E63" i="2"/>
  <c r="H63" i="2" s="1"/>
  <c r="D63" i="2"/>
  <c r="H62" i="2"/>
  <c r="H61" i="2"/>
  <c r="H60" i="2"/>
  <c r="G59" i="2"/>
  <c r="F59" i="2"/>
  <c r="E59" i="2"/>
  <c r="H59" i="2" s="1"/>
  <c r="D59" i="2"/>
  <c r="H58" i="2"/>
  <c r="H57" i="2"/>
  <c r="H56" i="2"/>
  <c r="G55" i="2"/>
  <c r="F55" i="2"/>
  <c r="E55" i="2"/>
  <c r="H55" i="2" s="1"/>
  <c r="D55" i="2"/>
  <c r="H54" i="2"/>
  <c r="H53" i="2"/>
  <c r="H52" i="2"/>
  <c r="H51" i="2"/>
  <c r="H50" i="2"/>
  <c r="H48" i="2"/>
  <c r="H47" i="2"/>
  <c r="H46" i="2"/>
  <c r="G45" i="2"/>
  <c r="G49" i="2" s="1"/>
  <c r="F45" i="2"/>
  <c r="F49" i="2" s="1"/>
  <c r="E45" i="2"/>
  <c r="E49" i="2" s="1"/>
  <c r="D45" i="2"/>
  <c r="D49" i="2" s="1"/>
  <c r="H44" i="2"/>
  <c r="H45" i="2" s="1"/>
  <c r="H49" i="2" s="1"/>
  <c r="H43" i="2"/>
  <c r="H42" i="2"/>
  <c r="H41" i="2"/>
  <c r="H40" i="2"/>
  <c r="H39" i="2"/>
  <c r="H38" i="2"/>
  <c r="H37" i="2"/>
  <c r="H36" i="2"/>
  <c r="F35" i="2"/>
  <c r="H34" i="2"/>
  <c r="G33" i="2"/>
  <c r="F33" i="2"/>
  <c r="E33" i="2"/>
  <c r="H33" i="2" s="1"/>
  <c r="D33" i="2"/>
  <c r="H32" i="2"/>
  <c r="H31" i="2"/>
  <c r="H30" i="2"/>
  <c r="H29" i="2"/>
  <c r="H28" i="2"/>
  <c r="H27" i="2"/>
  <c r="H26" i="2"/>
  <c r="H25" i="2"/>
  <c r="G24" i="2"/>
  <c r="G35" i="2" s="1"/>
  <c r="F24" i="2"/>
  <c r="E24" i="2"/>
  <c r="E35" i="2" s="1"/>
  <c r="D24" i="2"/>
  <c r="H23" i="2"/>
  <c r="H22" i="2"/>
  <c r="G21" i="2"/>
  <c r="F21" i="2"/>
  <c r="E21" i="2"/>
  <c r="D21" i="2"/>
  <c r="H20" i="2"/>
  <c r="H19" i="2"/>
  <c r="H18" i="2"/>
  <c r="H17" i="2"/>
  <c r="H16" i="2"/>
  <c r="G15" i="2"/>
  <c r="F15" i="2"/>
  <c r="H14" i="2"/>
  <c r="H13" i="2"/>
  <c r="H12" i="2"/>
  <c r="H11" i="2"/>
  <c r="H10" i="2"/>
  <c r="H9" i="2"/>
  <c r="G9" i="2"/>
  <c r="F9" i="2"/>
  <c r="E9" i="2"/>
  <c r="E15" i="2" s="1"/>
  <c r="H15" i="2" s="1"/>
  <c r="D9" i="2"/>
  <c r="D15" i="2" s="1"/>
  <c r="H8" i="2"/>
  <c r="H7" i="2"/>
  <c r="H6" i="2"/>
  <c r="H5" i="2"/>
  <c r="H4" i="2"/>
  <c r="H3" i="2"/>
  <c r="AH100" i="1"/>
  <c r="AG100" i="1"/>
  <c r="AF100" i="1"/>
  <c r="AE100" i="1"/>
  <c r="AC100" i="1"/>
  <c r="AB100" i="1"/>
  <c r="AA100" i="1"/>
  <c r="Z100" i="1"/>
  <c r="Y100" i="1"/>
  <c r="U100" i="1"/>
  <c r="T100" i="1"/>
  <c r="S100" i="1"/>
  <c r="R100" i="1"/>
  <c r="P100" i="1"/>
  <c r="O100" i="1"/>
  <c r="N100" i="1"/>
  <c r="M100" i="1"/>
  <c r="L100" i="1"/>
  <c r="K100" i="1"/>
  <c r="AK99" i="1"/>
  <c r="AD99" i="1"/>
  <c r="X99" i="1"/>
  <c r="Q99" i="1"/>
  <c r="I99" i="1"/>
  <c r="H99" i="1"/>
  <c r="G99" i="1"/>
  <c r="F99" i="1"/>
  <c r="E99" i="1"/>
  <c r="D99" i="1"/>
  <c r="AK98" i="1"/>
  <c r="AD98" i="1"/>
  <c r="X98" i="1"/>
  <c r="Q98" i="1"/>
  <c r="I98" i="1"/>
  <c r="H98" i="1"/>
  <c r="G98" i="1"/>
  <c r="F98" i="1"/>
  <c r="E98" i="1"/>
  <c r="D98" i="1"/>
  <c r="AK97" i="1"/>
  <c r="AD97" i="1"/>
  <c r="X97" i="1"/>
  <c r="Q97" i="1"/>
  <c r="I97" i="1"/>
  <c r="H97" i="1"/>
  <c r="G97" i="1"/>
  <c r="F97" i="1"/>
  <c r="E97" i="1"/>
  <c r="D97" i="1"/>
  <c r="AK96" i="1"/>
  <c r="AD96" i="1"/>
  <c r="X96" i="1"/>
  <c r="Q96" i="1"/>
  <c r="I96" i="1"/>
  <c r="H96" i="1"/>
  <c r="G96" i="1"/>
  <c r="F96" i="1"/>
  <c r="E96" i="1"/>
  <c r="D96" i="1"/>
  <c r="AJ95" i="1"/>
  <c r="AJ100" i="1" s="1"/>
  <c r="AI95" i="1"/>
  <c r="AI100" i="1" s="1"/>
  <c r="AD95" i="1"/>
  <c r="X95" i="1"/>
  <c r="W95" i="1"/>
  <c r="V95" i="1"/>
  <c r="V100" i="1" s="1"/>
  <c r="Q95" i="1"/>
  <c r="G95" i="1"/>
  <c r="F95" i="1"/>
  <c r="E95" i="1"/>
  <c r="D95" i="1"/>
  <c r="AK94" i="1"/>
  <c r="AD94" i="1"/>
  <c r="X94" i="1"/>
  <c r="Q94" i="1"/>
  <c r="I94" i="1"/>
  <c r="H94" i="1"/>
  <c r="G94" i="1"/>
  <c r="F94" i="1"/>
  <c r="E94" i="1"/>
  <c r="D94" i="1"/>
  <c r="AK93" i="1"/>
  <c r="AD93" i="1"/>
  <c r="X93" i="1"/>
  <c r="Q93" i="1"/>
  <c r="I93" i="1"/>
  <c r="H93" i="1"/>
  <c r="G93" i="1"/>
  <c r="F93" i="1"/>
  <c r="E93" i="1"/>
  <c r="D93" i="1"/>
  <c r="AK92" i="1"/>
  <c r="AD92" i="1"/>
  <c r="X92" i="1"/>
  <c r="Q92" i="1"/>
  <c r="I92" i="1"/>
  <c r="H92" i="1"/>
  <c r="G92" i="1"/>
  <c r="F92" i="1"/>
  <c r="E92" i="1"/>
  <c r="D92" i="1"/>
  <c r="AJ91" i="1"/>
  <c r="AI91" i="1"/>
  <c r="AH91" i="1"/>
  <c r="AG91" i="1"/>
  <c r="AF91" i="1"/>
  <c r="AC91" i="1"/>
  <c r="AB91" i="1"/>
  <c r="AA91" i="1"/>
  <c r="Z91" i="1"/>
  <c r="Y91" i="1"/>
  <c r="W91" i="1"/>
  <c r="V91" i="1"/>
  <c r="U91" i="1"/>
  <c r="T91" i="1"/>
  <c r="S91" i="1"/>
  <c r="R91" i="1"/>
  <c r="P91" i="1"/>
  <c r="O91" i="1"/>
  <c r="N91" i="1"/>
  <c r="M91" i="1"/>
  <c r="L91" i="1"/>
  <c r="K91" i="1"/>
  <c r="AK90" i="1"/>
  <c r="AD90" i="1"/>
  <c r="X90" i="1"/>
  <c r="Q90" i="1"/>
  <c r="I90" i="1"/>
  <c r="H90" i="1"/>
  <c r="G90" i="1"/>
  <c r="F90" i="1"/>
  <c r="E90" i="1"/>
  <c r="D90" i="1"/>
  <c r="AK89" i="1"/>
  <c r="AD89" i="1"/>
  <c r="X89" i="1"/>
  <c r="Q89" i="1"/>
  <c r="I89" i="1"/>
  <c r="H89" i="1"/>
  <c r="G89" i="1"/>
  <c r="F89" i="1"/>
  <c r="E89" i="1"/>
  <c r="D89" i="1"/>
  <c r="AK88" i="1"/>
  <c r="AD88" i="1"/>
  <c r="X88" i="1"/>
  <c r="Q88" i="1"/>
  <c r="I88" i="1"/>
  <c r="H88" i="1"/>
  <c r="G88" i="1"/>
  <c r="F88" i="1"/>
  <c r="E88" i="1"/>
  <c r="D88" i="1"/>
  <c r="AK87" i="1"/>
  <c r="AE87" i="1"/>
  <c r="AE91" i="1" s="1"/>
  <c r="AD87" i="1"/>
  <c r="X87" i="1"/>
  <c r="Q87" i="1"/>
  <c r="I87" i="1"/>
  <c r="H87" i="1"/>
  <c r="G87" i="1"/>
  <c r="F87" i="1"/>
  <c r="E87" i="1"/>
  <c r="AJ86" i="1"/>
  <c r="AI86" i="1"/>
  <c r="AH86" i="1"/>
  <c r="AG86" i="1"/>
  <c r="AF86" i="1"/>
  <c r="AC86" i="1"/>
  <c r="AB86" i="1"/>
  <c r="AA86" i="1"/>
  <c r="Z86" i="1"/>
  <c r="Y86" i="1"/>
  <c r="W86" i="1"/>
  <c r="V86" i="1"/>
  <c r="U86" i="1"/>
  <c r="T86" i="1"/>
  <c r="S86" i="1"/>
  <c r="R86" i="1"/>
  <c r="P86" i="1"/>
  <c r="O86" i="1"/>
  <c r="N86" i="1"/>
  <c r="M86" i="1"/>
  <c r="L86" i="1"/>
  <c r="Q86" i="1" s="1"/>
  <c r="K86" i="1"/>
  <c r="AK85" i="1"/>
  <c r="AE85" i="1"/>
  <c r="D85" i="1" s="1"/>
  <c r="AD85" i="1"/>
  <c r="X85" i="1"/>
  <c r="Q85" i="1"/>
  <c r="I85" i="1"/>
  <c r="H85" i="1"/>
  <c r="G85" i="1"/>
  <c r="F85" i="1"/>
  <c r="E85" i="1"/>
  <c r="AK84" i="1"/>
  <c r="AD84" i="1"/>
  <c r="X84" i="1"/>
  <c r="Q84" i="1"/>
  <c r="I84" i="1"/>
  <c r="H84" i="1"/>
  <c r="G84" i="1"/>
  <c r="F84" i="1"/>
  <c r="E84" i="1"/>
  <c r="D84" i="1"/>
  <c r="AK83" i="1"/>
  <c r="AD83" i="1"/>
  <c r="X83" i="1"/>
  <c r="Q83" i="1"/>
  <c r="I83" i="1"/>
  <c r="H83" i="1"/>
  <c r="G83" i="1"/>
  <c r="F83" i="1"/>
  <c r="E83" i="1"/>
  <c r="D83" i="1"/>
  <c r="AK82" i="1"/>
  <c r="AE82" i="1"/>
  <c r="AE86" i="1" s="1"/>
  <c r="AD82" i="1"/>
  <c r="X82" i="1"/>
  <c r="Q82" i="1"/>
  <c r="I82" i="1"/>
  <c r="H82" i="1"/>
  <c r="G82" i="1"/>
  <c r="F82" i="1"/>
  <c r="E82" i="1"/>
  <c r="D82" i="1"/>
  <c r="AK81" i="1"/>
  <c r="AD81" i="1"/>
  <c r="X81" i="1"/>
  <c r="Q81" i="1"/>
  <c r="I81" i="1"/>
  <c r="H81" i="1"/>
  <c r="G81" i="1"/>
  <c r="F81" i="1"/>
  <c r="E81" i="1"/>
  <c r="D81" i="1"/>
  <c r="AK80" i="1"/>
  <c r="AD80" i="1"/>
  <c r="X80" i="1"/>
  <c r="Q80" i="1"/>
  <c r="I80" i="1"/>
  <c r="H80" i="1"/>
  <c r="G80" i="1"/>
  <c r="F80" i="1"/>
  <c r="E80" i="1"/>
  <c r="D80" i="1"/>
  <c r="AK79" i="1"/>
  <c r="AD79" i="1"/>
  <c r="X79" i="1"/>
  <c r="Q79" i="1"/>
  <c r="I79" i="1"/>
  <c r="H79" i="1"/>
  <c r="G79" i="1"/>
  <c r="F79" i="1"/>
  <c r="E79" i="1"/>
  <c r="D79" i="1"/>
  <c r="P78" i="1"/>
  <c r="O78" i="1"/>
  <c r="N78" i="1"/>
  <c r="M78" i="1"/>
  <c r="L78" i="1"/>
  <c r="K78" i="1"/>
  <c r="AK77" i="1"/>
  <c r="AD77" i="1"/>
  <c r="X77" i="1"/>
  <c r="Q77" i="1"/>
  <c r="I77" i="1"/>
  <c r="H77" i="1"/>
  <c r="G77" i="1"/>
  <c r="F77" i="1"/>
  <c r="E77" i="1"/>
  <c r="D77" i="1"/>
  <c r="AK76" i="1"/>
  <c r="AD76" i="1"/>
  <c r="X76" i="1"/>
  <c r="Q76" i="1"/>
  <c r="I76" i="1"/>
  <c r="H76" i="1"/>
  <c r="G76" i="1"/>
  <c r="F76" i="1"/>
  <c r="E76" i="1"/>
  <c r="D76" i="1"/>
  <c r="AK75" i="1"/>
  <c r="AD75" i="1"/>
  <c r="X75" i="1"/>
  <c r="Q75" i="1"/>
  <c r="I75" i="1"/>
  <c r="H75" i="1"/>
  <c r="G75" i="1"/>
  <c r="F75" i="1"/>
  <c r="E75" i="1"/>
  <c r="D75" i="1"/>
  <c r="AK74" i="1"/>
  <c r="AD74" i="1"/>
  <c r="X74" i="1"/>
  <c r="Q74" i="1"/>
  <c r="I74" i="1"/>
  <c r="H74" i="1"/>
  <c r="G74" i="1"/>
  <c r="F74" i="1"/>
  <c r="E74" i="1"/>
  <c r="J74" i="1" s="1"/>
  <c r="D74" i="1"/>
  <c r="AK73" i="1"/>
  <c r="AD73" i="1"/>
  <c r="X73" i="1"/>
  <c r="Q73" i="1"/>
  <c r="I73" i="1"/>
  <c r="H73" i="1"/>
  <c r="G73" i="1"/>
  <c r="F73" i="1"/>
  <c r="E73" i="1"/>
  <c r="D73" i="1"/>
  <c r="AK72" i="1"/>
  <c r="AD72" i="1"/>
  <c r="X72" i="1"/>
  <c r="Q72" i="1"/>
  <c r="I72" i="1"/>
  <c r="H72" i="1"/>
  <c r="G72" i="1"/>
  <c r="F72" i="1"/>
  <c r="E72" i="1"/>
  <c r="D72" i="1"/>
  <c r="AK71" i="1"/>
  <c r="AD71" i="1"/>
  <c r="X71" i="1"/>
  <c r="Q71" i="1"/>
  <c r="I71" i="1"/>
  <c r="H71" i="1"/>
  <c r="G71" i="1"/>
  <c r="F71" i="1"/>
  <c r="E71" i="1"/>
  <c r="D71" i="1"/>
  <c r="AK70" i="1"/>
  <c r="AD70" i="1"/>
  <c r="X70" i="1"/>
  <c r="Q70" i="1"/>
  <c r="I70" i="1"/>
  <c r="H70" i="1"/>
  <c r="G70" i="1"/>
  <c r="F70" i="1"/>
  <c r="E70" i="1"/>
  <c r="D70" i="1"/>
  <c r="AK69" i="1"/>
  <c r="AD69" i="1"/>
  <c r="X69" i="1"/>
  <c r="Q69" i="1"/>
  <c r="I69" i="1"/>
  <c r="H69" i="1"/>
  <c r="G69" i="1"/>
  <c r="F69" i="1"/>
  <c r="E69" i="1"/>
  <c r="D69" i="1"/>
  <c r="AK68" i="1"/>
  <c r="AD68" i="1"/>
  <c r="X68" i="1"/>
  <c r="Q68" i="1"/>
  <c r="I68" i="1"/>
  <c r="H68" i="1"/>
  <c r="G68" i="1"/>
  <c r="F68" i="1"/>
  <c r="E68" i="1"/>
  <c r="D68" i="1"/>
  <c r="AK67" i="1"/>
  <c r="AD67" i="1"/>
  <c r="X67" i="1"/>
  <c r="Q67" i="1"/>
  <c r="I67" i="1"/>
  <c r="H67" i="1"/>
  <c r="G67" i="1"/>
  <c r="F67" i="1"/>
  <c r="E67" i="1"/>
  <c r="D67" i="1"/>
  <c r="AJ66" i="1"/>
  <c r="AI66" i="1"/>
  <c r="AH66" i="1"/>
  <c r="AG66" i="1"/>
  <c r="AF66" i="1"/>
  <c r="AF78" i="1" s="1"/>
  <c r="AE66" i="1"/>
  <c r="AE78" i="1" s="1"/>
  <c r="AC66" i="1"/>
  <c r="AC78" i="1" s="1"/>
  <c r="AB66" i="1"/>
  <c r="AB78" i="1" s="1"/>
  <c r="AA66" i="1"/>
  <c r="AA78" i="1" s="1"/>
  <c r="Z66" i="1"/>
  <c r="Z78" i="1" s="1"/>
  <c r="Y66" i="1"/>
  <c r="Y78" i="1" s="1"/>
  <c r="W66" i="1"/>
  <c r="W78" i="1" s="1"/>
  <c r="V66" i="1"/>
  <c r="V78" i="1" s="1"/>
  <c r="U66" i="1"/>
  <c r="U78" i="1" s="1"/>
  <c r="T66" i="1"/>
  <c r="S66" i="1"/>
  <c r="S78" i="1" s="1"/>
  <c r="R66" i="1"/>
  <c r="R78" i="1" s="1"/>
  <c r="Q66" i="1"/>
  <c r="AK65" i="1"/>
  <c r="AD65" i="1"/>
  <c r="X65" i="1"/>
  <c r="Q65" i="1"/>
  <c r="I65" i="1"/>
  <c r="H65" i="1"/>
  <c r="G65" i="1"/>
  <c r="F65" i="1"/>
  <c r="E65" i="1"/>
  <c r="D65" i="1"/>
  <c r="AK64" i="1"/>
  <c r="AD64" i="1"/>
  <c r="I64" i="1" s="1"/>
  <c r="X64" i="1"/>
  <c r="Q64" i="1"/>
  <c r="H64" i="1"/>
  <c r="G64" i="1"/>
  <c r="F64" i="1"/>
  <c r="E64" i="1"/>
  <c r="D64" i="1"/>
  <c r="AK63" i="1"/>
  <c r="AD63" i="1"/>
  <c r="I63" i="1" s="1"/>
  <c r="X63" i="1"/>
  <c r="Q63" i="1"/>
  <c r="H63" i="1"/>
  <c r="G63" i="1"/>
  <c r="F63" i="1"/>
  <c r="E63" i="1"/>
  <c r="D63" i="1"/>
  <c r="AK62" i="1"/>
  <c r="AD62" i="1"/>
  <c r="X62" i="1"/>
  <c r="Q62" i="1"/>
  <c r="I62" i="1"/>
  <c r="H62" i="1"/>
  <c r="G62" i="1"/>
  <c r="F62" i="1"/>
  <c r="E62" i="1"/>
  <c r="D62" i="1"/>
  <c r="AJ61" i="1"/>
  <c r="AI61" i="1"/>
  <c r="AH61" i="1"/>
  <c r="AG61" i="1"/>
  <c r="AF61" i="1"/>
  <c r="AE61" i="1"/>
  <c r="AC61" i="1"/>
  <c r="AB61" i="1"/>
  <c r="AA61" i="1"/>
  <c r="Z61" i="1"/>
  <c r="Y61" i="1"/>
  <c r="W61" i="1"/>
  <c r="V61" i="1"/>
  <c r="U61" i="1"/>
  <c r="T61" i="1"/>
  <c r="S61" i="1"/>
  <c r="R61" i="1"/>
  <c r="P61" i="1"/>
  <c r="O61" i="1"/>
  <c r="N61" i="1"/>
  <c r="M61" i="1"/>
  <c r="L61" i="1"/>
  <c r="K61" i="1"/>
  <c r="AK60" i="1"/>
  <c r="AD60" i="1"/>
  <c r="X60" i="1"/>
  <c r="Q60" i="1"/>
  <c r="I60" i="1"/>
  <c r="H60" i="1"/>
  <c r="G60" i="1"/>
  <c r="F60" i="1"/>
  <c r="E60" i="1"/>
  <c r="D60" i="1"/>
  <c r="AK59" i="1"/>
  <c r="AD59" i="1"/>
  <c r="X59" i="1"/>
  <c r="Q59" i="1"/>
  <c r="I59" i="1"/>
  <c r="H59" i="1"/>
  <c r="G59" i="1"/>
  <c r="F59" i="1"/>
  <c r="E59" i="1"/>
  <c r="D59" i="1"/>
  <c r="AK58" i="1"/>
  <c r="AD58" i="1"/>
  <c r="X58" i="1"/>
  <c r="Q58" i="1"/>
  <c r="I58" i="1"/>
  <c r="H58" i="1"/>
  <c r="G58" i="1"/>
  <c r="F58" i="1"/>
  <c r="E58" i="1"/>
  <c r="D58" i="1"/>
  <c r="AK57" i="1"/>
  <c r="AD57" i="1"/>
  <c r="X57" i="1"/>
  <c r="Q57" i="1"/>
  <c r="I57" i="1"/>
  <c r="H57" i="1"/>
  <c r="G57" i="1"/>
  <c r="F57" i="1"/>
  <c r="E57" i="1"/>
  <c r="D57" i="1"/>
  <c r="AK56" i="1"/>
  <c r="AD56" i="1"/>
  <c r="X56" i="1"/>
  <c r="Q56" i="1"/>
  <c r="I56" i="1"/>
  <c r="H56" i="1"/>
  <c r="G56" i="1"/>
  <c r="F56" i="1"/>
  <c r="E56" i="1"/>
  <c r="D56" i="1"/>
  <c r="AK55" i="1"/>
  <c r="AD55" i="1"/>
  <c r="X55" i="1"/>
  <c r="Q55" i="1"/>
  <c r="I55" i="1"/>
  <c r="H55" i="1"/>
  <c r="G55" i="1"/>
  <c r="F55" i="1"/>
  <c r="E55" i="1"/>
  <c r="D55" i="1"/>
  <c r="AK54" i="1"/>
  <c r="AD54" i="1"/>
  <c r="X54" i="1"/>
  <c r="Q54" i="1"/>
  <c r="I54" i="1"/>
  <c r="H54" i="1"/>
  <c r="G54" i="1"/>
  <c r="F54" i="1"/>
  <c r="E54" i="1"/>
  <c r="D54" i="1"/>
  <c r="AK53" i="1"/>
  <c r="AD53" i="1"/>
  <c r="X53" i="1"/>
  <c r="Q53" i="1"/>
  <c r="I53" i="1"/>
  <c r="H53" i="1"/>
  <c r="G53" i="1"/>
  <c r="F53" i="1"/>
  <c r="E53" i="1"/>
  <c r="D53" i="1"/>
  <c r="AJ51" i="1"/>
  <c r="AI51" i="1"/>
  <c r="AH51" i="1"/>
  <c r="AG51" i="1"/>
  <c r="AF51" i="1"/>
  <c r="AC51" i="1"/>
  <c r="AB51" i="1"/>
  <c r="AA51" i="1"/>
  <c r="Z51" i="1"/>
  <c r="Y51" i="1"/>
  <c r="W51" i="1"/>
  <c r="V51" i="1"/>
  <c r="U51" i="1"/>
  <c r="T51" i="1"/>
  <c r="S51" i="1"/>
  <c r="R51" i="1"/>
  <c r="P51" i="1"/>
  <c r="O51" i="1"/>
  <c r="N51" i="1"/>
  <c r="M51" i="1"/>
  <c r="L51" i="1"/>
  <c r="K51" i="1"/>
  <c r="AK50" i="1"/>
  <c r="AE50" i="1"/>
  <c r="D50" i="1" s="1"/>
  <c r="AD50" i="1"/>
  <c r="X50" i="1"/>
  <c r="Q50" i="1"/>
  <c r="I50" i="1"/>
  <c r="H50" i="1"/>
  <c r="G50" i="1"/>
  <c r="F50" i="1"/>
  <c r="E50" i="1"/>
  <c r="AK49" i="1"/>
  <c r="AD49" i="1"/>
  <c r="X49" i="1"/>
  <c r="Q49" i="1"/>
  <c r="I49" i="1"/>
  <c r="H49" i="1"/>
  <c r="G49" i="1"/>
  <c r="F49" i="1"/>
  <c r="E49" i="1"/>
  <c r="D49" i="1"/>
  <c r="AK48" i="1"/>
  <c r="AD48" i="1"/>
  <c r="X48" i="1"/>
  <c r="Q48" i="1"/>
  <c r="I48" i="1"/>
  <c r="H48" i="1"/>
  <c r="G48" i="1"/>
  <c r="F48" i="1"/>
  <c r="E48" i="1"/>
  <c r="D48" i="1"/>
  <c r="AK47" i="1"/>
  <c r="AD47" i="1"/>
  <c r="X47" i="1"/>
  <c r="Q47" i="1"/>
  <c r="I47" i="1"/>
  <c r="H47" i="1"/>
  <c r="G47" i="1"/>
  <c r="F47" i="1"/>
  <c r="E47" i="1"/>
  <c r="D47" i="1"/>
  <c r="AK46" i="1"/>
  <c r="AE46" i="1"/>
  <c r="AD46" i="1"/>
  <c r="X46" i="1"/>
  <c r="Q46" i="1"/>
  <c r="I46" i="1"/>
  <c r="H46" i="1"/>
  <c r="G46" i="1"/>
  <c r="F46" i="1"/>
  <c r="E46" i="1"/>
  <c r="AJ45" i="1"/>
  <c r="AI45" i="1"/>
  <c r="AH45" i="1"/>
  <c r="AG45" i="1"/>
  <c r="AF45" i="1"/>
  <c r="AE45" i="1"/>
  <c r="AC45" i="1"/>
  <c r="AB45" i="1"/>
  <c r="AA45" i="1"/>
  <c r="Z45" i="1"/>
  <c r="Y45" i="1"/>
  <c r="W45" i="1"/>
  <c r="V45" i="1"/>
  <c r="U45" i="1"/>
  <c r="T45" i="1"/>
  <c r="S45" i="1"/>
  <c r="R45" i="1"/>
  <c r="P45" i="1"/>
  <c r="O45" i="1"/>
  <c r="N45" i="1"/>
  <c r="M45" i="1"/>
  <c r="L45" i="1"/>
  <c r="K45" i="1"/>
  <c r="E45" i="1"/>
  <c r="AK44" i="1"/>
  <c r="AD44" i="1"/>
  <c r="X44" i="1"/>
  <c r="Q44" i="1"/>
  <c r="I44" i="1"/>
  <c r="H44" i="1"/>
  <c r="G44" i="1"/>
  <c r="F44" i="1"/>
  <c r="E44" i="1"/>
  <c r="D44" i="1"/>
  <c r="D45" i="1" s="1"/>
  <c r="AK43" i="1"/>
  <c r="AD43" i="1"/>
  <c r="X43" i="1"/>
  <c r="Q43" i="1"/>
  <c r="I43" i="1"/>
  <c r="H43" i="1"/>
  <c r="G43" i="1"/>
  <c r="F43" i="1"/>
  <c r="F45" i="1" s="1"/>
  <c r="E43" i="1"/>
  <c r="D43" i="1"/>
  <c r="O42" i="1"/>
  <c r="AK41" i="1"/>
  <c r="AE41" i="1"/>
  <c r="D41" i="1" s="1"/>
  <c r="AD41" i="1"/>
  <c r="X41" i="1"/>
  <c r="Q41" i="1"/>
  <c r="I41" i="1"/>
  <c r="H41" i="1"/>
  <c r="G41" i="1"/>
  <c r="F41" i="1"/>
  <c r="E41" i="1"/>
  <c r="AK40" i="1"/>
  <c r="AE40" i="1"/>
  <c r="D40" i="1" s="1"/>
  <c r="AD40" i="1"/>
  <c r="X40" i="1"/>
  <c r="Q40" i="1"/>
  <c r="I40" i="1"/>
  <c r="H40" i="1"/>
  <c r="G40" i="1"/>
  <c r="F40" i="1"/>
  <c r="E40" i="1"/>
  <c r="AK39" i="1"/>
  <c r="AD39" i="1"/>
  <c r="X39" i="1"/>
  <c r="Q39" i="1"/>
  <c r="I39" i="1"/>
  <c r="H39" i="1"/>
  <c r="G39" i="1"/>
  <c r="F39" i="1"/>
  <c r="E39" i="1"/>
  <c r="D39" i="1"/>
  <c r="AK38" i="1"/>
  <c r="AE38" i="1"/>
  <c r="D38" i="1" s="1"/>
  <c r="AD38" i="1"/>
  <c r="X38" i="1"/>
  <c r="Q38" i="1"/>
  <c r="I38" i="1"/>
  <c r="H38" i="1"/>
  <c r="G38" i="1"/>
  <c r="F38" i="1"/>
  <c r="E38" i="1"/>
  <c r="AK37" i="1"/>
  <c r="AD37" i="1"/>
  <c r="X37" i="1"/>
  <c r="Q37" i="1"/>
  <c r="I37" i="1"/>
  <c r="H37" i="1"/>
  <c r="G37" i="1"/>
  <c r="F37" i="1"/>
  <c r="E37" i="1"/>
  <c r="J37" i="1" s="1"/>
  <c r="D37" i="1"/>
  <c r="AK36" i="1"/>
  <c r="AE36" i="1"/>
  <c r="D36" i="1" s="1"/>
  <c r="AD36" i="1"/>
  <c r="X36" i="1"/>
  <c r="Q36" i="1"/>
  <c r="I36" i="1"/>
  <c r="H36" i="1"/>
  <c r="G36" i="1"/>
  <c r="F36" i="1"/>
  <c r="E36" i="1"/>
  <c r="AJ35" i="1"/>
  <c r="AJ42" i="1" s="1"/>
  <c r="AI35" i="1"/>
  <c r="AH35" i="1"/>
  <c r="AH42" i="1" s="1"/>
  <c r="AG35" i="1"/>
  <c r="AF35" i="1"/>
  <c r="AE35" i="1"/>
  <c r="AC35" i="1"/>
  <c r="AC42" i="1" s="1"/>
  <c r="AB35" i="1"/>
  <c r="AB42" i="1" s="1"/>
  <c r="AA35" i="1"/>
  <c r="AA42" i="1" s="1"/>
  <c r="Z35" i="1"/>
  <c r="Z42" i="1" s="1"/>
  <c r="Y35" i="1"/>
  <c r="Y42" i="1" s="1"/>
  <c r="W35" i="1"/>
  <c r="W42" i="1" s="1"/>
  <c r="V35" i="1"/>
  <c r="V42" i="1" s="1"/>
  <c r="U35" i="1"/>
  <c r="T35" i="1"/>
  <c r="T42" i="1" s="1"/>
  <c r="S35" i="1"/>
  <c r="R35" i="1"/>
  <c r="R42" i="1" s="1"/>
  <c r="P35" i="1"/>
  <c r="P42" i="1" s="1"/>
  <c r="O35" i="1"/>
  <c r="N35" i="1"/>
  <c r="N42" i="1" s="1"/>
  <c r="M35" i="1"/>
  <c r="M42" i="1" s="1"/>
  <c r="L35" i="1"/>
  <c r="K35" i="1"/>
  <c r="K42" i="1" s="1"/>
  <c r="AK34" i="1"/>
  <c r="AD34" i="1"/>
  <c r="X34" i="1"/>
  <c r="Q34" i="1"/>
  <c r="I34" i="1"/>
  <c r="H34" i="1"/>
  <c r="G34" i="1"/>
  <c r="F34" i="1"/>
  <c r="E34" i="1"/>
  <c r="D34" i="1"/>
  <c r="AK33" i="1"/>
  <c r="AD33" i="1"/>
  <c r="X33" i="1"/>
  <c r="Q33" i="1"/>
  <c r="I33" i="1"/>
  <c r="H33" i="1"/>
  <c r="G33" i="1"/>
  <c r="F33" i="1"/>
  <c r="E33" i="1"/>
  <c r="D33" i="1"/>
  <c r="AK32" i="1"/>
  <c r="AD32" i="1"/>
  <c r="X32" i="1"/>
  <c r="Q32" i="1"/>
  <c r="I32" i="1"/>
  <c r="H32" i="1"/>
  <c r="G32" i="1"/>
  <c r="F32" i="1"/>
  <c r="E32" i="1"/>
  <c r="D32" i="1"/>
  <c r="AK31" i="1"/>
  <c r="AD31" i="1"/>
  <c r="X31" i="1"/>
  <c r="Q31" i="1"/>
  <c r="I31" i="1"/>
  <c r="H31" i="1"/>
  <c r="G31" i="1"/>
  <c r="F31" i="1"/>
  <c r="E31" i="1"/>
  <c r="D31" i="1"/>
  <c r="AJ30" i="1"/>
  <c r="AI30" i="1"/>
  <c r="AH30" i="1"/>
  <c r="AG30" i="1"/>
  <c r="AF30" i="1"/>
  <c r="AC30" i="1"/>
  <c r="AB30" i="1"/>
  <c r="AA30" i="1"/>
  <c r="Z30" i="1"/>
  <c r="AD30" i="1" s="1"/>
  <c r="Y30" i="1"/>
  <c r="W30" i="1"/>
  <c r="V30" i="1"/>
  <c r="U30" i="1"/>
  <c r="T30" i="1"/>
  <c r="S30" i="1"/>
  <c r="R30" i="1"/>
  <c r="P30" i="1"/>
  <c r="O30" i="1"/>
  <c r="N30" i="1"/>
  <c r="M30" i="1"/>
  <c r="L30" i="1"/>
  <c r="K30" i="1"/>
  <c r="AK29" i="1"/>
  <c r="AE29" i="1"/>
  <c r="D29" i="1" s="1"/>
  <c r="AD29" i="1"/>
  <c r="X29" i="1"/>
  <c r="Q29" i="1"/>
  <c r="I29" i="1"/>
  <c r="H29" i="1"/>
  <c r="G29" i="1"/>
  <c r="F29" i="1"/>
  <c r="E29" i="1"/>
  <c r="AK28" i="1"/>
  <c r="AE28" i="1"/>
  <c r="AE30" i="1" s="1"/>
  <c r="AD28" i="1"/>
  <c r="X28" i="1"/>
  <c r="Q28" i="1"/>
  <c r="I28" i="1"/>
  <c r="H28" i="1"/>
  <c r="G28" i="1"/>
  <c r="F28" i="1"/>
  <c r="E28" i="1"/>
  <c r="AJ27" i="1"/>
  <c r="AI27" i="1"/>
  <c r="AH27" i="1"/>
  <c r="AG27" i="1"/>
  <c r="AF27" i="1"/>
  <c r="AC27" i="1"/>
  <c r="AB27" i="1"/>
  <c r="AA27" i="1"/>
  <c r="Z27" i="1"/>
  <c r="Y27" i="1"/>
  <c r="W27" i="1"/>
  <c r="V27" i="1"/>
  <c r="U27" i="1"/>
  <c r="T27" i="1"/>
  <c r="S27" i="1"/>
  <c r="R27" i="1"/>
  <c r="P27" i="1"/>
  <c r="O27" i="1"/>
  <c r="N27" i="1"/>
  <c r="M27" i="1"/>
  <c r="L27" i="1"/>
  <c r="K27" i="1"/>
  <c r="F27" i="1"/>
  <c r="AK26" i="1"/>
  <c r="AD26" i="1"/>
  <c r="X26" i="1"/>
  <c r="Q26" i="1"/>
  <c r="I26" i="1"/>
  <c r="H26" i="1"/>
  <c r="G26" i="1"/>
  <c r="F26" i="1"/>
  <c r="E26" i="1"/>
  <c r="D26" i="1"/>
  <c r="AK25" i="1"/>
  <c r="AE25" i="1"/>
  <c r="D25" i="1" s="1"/>
  <c r="AD25" i="1"/>
  <c r="X25" i="1"/>
  <c r="Q25" i="1"/>
  <c r="I25" i="1"/>
  <c r="H25" i="1"/>
  <c r="G25" i="1"/>
  <c r="F25" i="1"/>
  <c r="E25" i="1"/>
  <c r="AK24" i="1"/>
  <c r="AE24" i="1"/>
  <c r="D24" i="1" s="1"/>
  <c r="AD24" i="1"/>
  <c r="X24" i="1"/>
  <c r="Q24" i="1"/>
  <c r="I24" i="1"/>
  <c r="H24" i="1"/>
  <c r="G24" i="1"/>
  <c r="G27" i="1" s="1"/>
  <c r="F24" i="1"/>
  <c r="E24" i="1"/>
  <c r="AK23" i="1"/>
  <c r="AE23" i="1"/>
  <c r="D23" i="1" s="1"/>
  <c r="AD23" i="1"/>
  <c r="X23" i="1"/>
  <c r="Q23" i="1"/>
  <c r="I23" i="1"/>
  <c r="H23" i="1"/>
  <c r="G23" i="1"/>
  <c r="F23" i="1"/>
  <c r="E23" i="1"/>
  <c r="AJ21" i="1"/>
  <c r="AJ22" i="1" s="1"/>
  <c r="AI21" i="1"/>
  <c r="AH21" i="1"/>
  <c r="AG21" i="1"/>
  <c r="AF21" i="1"/>
  <c r="AE21" i="1"/>
  <c r="AC21" i="1"/>
  <c r="AB21" i="1"/>
  <c r="AA21" i="1"/>
  <c r="Z21" i="1"/>
  <c r="Y21" i="1"/>
  <c r="Y22" i="1" s="1"/>
  <c r="W21" i="1"/>
  <c r="V21" i="1"/>
  <c r="U21" i="1"/>
  <c r="T21" i="1"/>
  <c r="S21" i="1"/>
  <c r="R21" i="1"/>
  <c r="P21" i="1"/>
  <c r="O21" i="1"/>
  <c r="N21" i="1"/>
  <c r="M21" i="1"/>
  <c r="L21" i="1"/>
  <c r="K21" i="1"/>
  <c r="K22" i="1" s="1"/>
  <c r="AK20" i="1"/>
  <c r="AD20" i="1"/>
  <c r="X20" i="1"/>
  <c r="Q20" i="1"/>
  <c r="I20" i="1"/>
  <c r="H20" i="1"/>
  <c r="G20" i="1"/>
  <c r="F20" i="1"/>
  <c r="E20" i="1"/>
  <c r="D20" i="1"/>
  <c r="AK19" i="1"/>
  <c r="AD19" i="1"/>
  <c r="X19" i="1"/>
  <c r="Q19" i="1"/>
  <c r="I19" i="1"/>
  <c r="H19" i="1"/>
  <c r="G19" i="1"/>
  <c r="F19" i="1"/>
  <c r="E19" i="1"/>
  <c r="D19" i="1"/>
  <c r="AK18" i="1"/>
  <c r="AD18" i="1"/>
  <c r="X18" i="1"/>
  <c r="Q18" i="1"/>
  <c r="I18" i="1"/>
  <c r="H18" i="1"/>
  <c r="G18" i="1"/>
  <c r="F18" i="1"/>
  <c r="E18" i="1"/>
  <c r="D18" i="1"/>
  <c r="AJ17" i="1"/>
  <c r="AI17" i="1"/>
  <c r="AH17" i="1"/>
  <c r="AG17" i="1"/>
  <c r="AF17" i="1"/>
  <c r="AC17" i="1"/>
  <c r="AB17" i="1"/>
  <c r="AA17" i="1"/>
  <c r="Z17" i="1"/>
  <c r="Y17" i="1"/>
  <c r="W17" i="1"/>
  <c r="V17" i="1"/>
  <c r="U17" i="1"/>
  <c r="T17" i="1"/>
  <c r="S17" i="1"/>
  <c r="R17" i="1"/>
  <c r="P17" i="1"/>
  <c r="P22" i="1" s="1"/>
  <c r="O17" i="1"/>
  <c r="N17" i="1"/>
  <c r="M17" i="1"/>
  <c r="L17" i="1"/>
  <c r="K17" i="1"/>
  <c r="AK16" i="1"/>
  <c r="AD16" i="1"/>
  <c r="X16" i="1"/>
  <c r="Q16" i="1"/>
  <c r="I16" i="1"/>
  <c r="H16" i="1"/>
  <c r="G16" i="1"/>
  <c r="F16" i="1"/>
  <c r="E16" i="1"/>
  <c r="D16" i="1"/>
  <c r="AK15" i="1"/>
  <c r="AD15" i="1"/>
  <c r="X15" i="1"/>
  <c r="Q15" i="1"/>
  <c r="I15" i="1"/>
  <c r="H15" i="1"/>
  <c r="G15" i="1"/>
  <c r="F15" i="1"/>
  <c r="E15" i="1"/>
  <c r="D15" i="1"/>
  <c r="AK14" i="1"/>
  <c r="AD14" i="1"/>
  <c r="X14" i="1"/>
  <c r="Q14" i="1"/>
  <c r="I14" i="1"/>
  <c r="H14" i="1"/>
  <c r="G14" i="1"/>
  <c r="F14" i="1"/>
  <c r="E14" i="1"/>
  <c r="J14" i="1" s="1"/>
  <c r="D14" i="1"/>
  <c r="AK13" i="1"/>
  <c r="AD13" i="1"/>
  <c r="X13" i="1"/>
  <c r="Q13" i="1"/>
  <c r="I13" i="1"/>
  <c r="H13" i="1"/>
  <c r="G13" i="1"/>
  <c r="F13" i="1"/>
  <c r="E13" i="1"/>
  <c r="D13" i="1"/>
  <c r="AK12" i="1"/>
  <c r="AE12" i="1"/>
  <c r="D12" i="1" s="1"/>
  <c r="AD12" i="1"/>
  <c r="X12" i="1"/>
  <c r="Q12" i="1"/>
  <c r="I12" i="1"/>
  <c r="H12" i="1"/>
  <c r="G12" i="1"/>
  <c r="F12" i="1"/>
  <c r="E12" i="1"/>
  <c r="AK11" i="1"/>
  <c r="AD11" i="1"/>
  <c r="X11" i="1"/>
  <c r="Q11" i="1"/>
  <c r="I11" i="1"/>
  <c r="H11" i="1"/>
  <c r="G11" i="1"/>
  <c r="F11" i="1"/>
  <c r="E11" i="1"/>
  <c r="D11" i="1"/>
  <c r="AK10" i="1"/>
  <c r="AE10" i="1"/>
  <c r="AD10" i="1"/>
  <c r="X10" i="1"/>
  <c r="Q10" i="1"/>
  <c r="I10" i="1"/>
  <c r="H10" i="1"/>
  <c r="G10" i="1"/>
  <c r="F10" i="1"/>
  <c r="E10" i="1"/>
  <c r="AK9" i="1"/>
  <c r="AD9" i="1"/>
  <c r="X9" i="1"/>
  <c r="Q9" i="1"/>
  <c r="I9" i="1"/>
  <c r="H9" i="1"/>
  <c r="G9" i="1"/>
  <c r="F9" i="1"/>
  <c r="E9" i="1"/>
  <c r="D9" i="1"/>
  <c r="AK8" i="1"/>
  <c r="AD8" i="1"/>
  <c r="X8" i="1"/>
  <c r="Q8" i="1"/>
  <c r="I8" i="1"/>
  <c r="H8" i="1"/>
  <c r="G8" i="1"/>
  <c r="F8" i="1"/>
  <c r="E8" i="1"/>
  <c r="D8" i="1"/>
  <c r="AK7" i="1"/>
  <c r="AD7" i="1"/>
  <c r="X7" i="1"/>
  <c r="Q7" i="1"/>
  <c r="I7" i="1"/>
  <c r="H7" i="1"/>
  <c r="G7" i="1"/>
  <c r="F7" i="1"/>
  <c r="E7" i="1"/>
  <c r="D7" i="1"/>
  <c r="AK6" i="1"/>
  <c r="AD6" i="1"/>
  <c r="X6" i="1"/>
  <c r="Q6" i="1"/>
  <c r="I6" i="1"/>
  <c r="H6" i="1"/>
  <c r="G6" i="1"/>
  <c r="F6" i="1"/>
  <c r="E6" i="1"/>
  <c r="D6" i="1"/>
  <c r="AK5" i="1"/>
  <c r="AD5" i="1"/>
  <c r="X5" i="1"/>
  <c r="Q5" i="1"/>
  <c r="I5" i="1"/>
  <c r="H5" i="1"/>
  <c r="G5" i="1"/>
  <c r="F5" i="1"/>
  <c r="E5" i="1"/>
  <c r="D5" i="1"/>
  <c r="AK4" i="1"/>
  <c r="AE4" i="1"/>
  <c r="D4" i="1" s="1"/>
  <c r="AD4" i="1"/>
  <c r="X4" i="1"/>
  <c r="Q4" i="1"/>
  <c r="I4" i="1"/>
  <c r="H4" i="1"/>
  <c r="G4" i="1"/>
  <c r="F4" i="1"/>
  <c r="E4" i="1"/>
  <c r="H11" i="3" l="1"/>
  <c r="F20" i="3"/>
  <c r="F27" i="3" s="1"/>
  <c r="F64" i="2"/>
  <c r="H21" i="2"/>
  <c r="G64" i="2"/>
  <c r="D35" i="2"/>
  <c r="AC22" i="1"/>
  <c r="H27" i="1"/>
  <c r="J36" i="1"/>
  <c r="Z22" i="1"/>
  <c r="I27" i="1"/>
  <c r="J29" i="1"/>
  <c r="J50" i="1"/>
  <c r="J97" i="1"/>
  <c r="AG22" i="1"/>
  <c r="M22" i="1"/>
  <c r="N22" i="1"/>
  <c r="J34" i="1"/>
  <c r="H45" i="1"/>
  <c r="AE51" i="1"/>
  <c r="J77" i="1"/>
  <c r="V22" i="1"/>
  <c r="Q27" i="1"/>
  <c r="H30" i="1"/>
  <c r="X21" i="1"/>
  <c r="J25" i="1"/>
  <c r="J12" i="1"/>
  <c r="I45" i="1"/>
  <c r="AD86" i="1"/>
  <c r="J98" i="1"/>
  <c r="F100" i="1"/>
  <c r="O22" i="1"/>
  <c r="O101" i="1" s="1"/>
  <c r="J44" i="1"/>
  <c r="J7" i="1"/>
  <c r="J13" i="1"/>
  <c r="U22" i="1"/>
  <c r="J19" i="1"/>
  <c r="J46" i="1"/>
  <c r="X86" i="1"/>
  <c r="AK86" i="1"/>
  <c r="J90" i="1"/>
  <c r="G30" i="1"/>
  <c r="F66" i="1"/>
  <c r="F78" i="1" s="1"/>
  <c r="J96" i="1"/>
  <c r="AE17" i="1"/>
  <c r="AE22" i="1" s="1"/>
  <c r="AH22" i="1"/>
  <c r="Q45" i="1"/>
  <c r="J60" i="1"/>
  <c r="J76" i="1"/>
  <c r="E100" i="1"/>
  <c r="E27" i="1"/>
  <c r="J27" i="1" s="1"/>
  <c r="N52" i="1"/>
  <c r="N101" i="1" s="1"/>
  <c r="J43" i="1"/>
  <c r="I66" i="1"/>
  <c r="J68" i="1"/>
  <c r="AI22" i="1"/>
  <c r="AK22" i="1" s="1"/>
  <c r="J10" i="1"/>
  <c r="Q100" i="1"/>
  <c r="J11" i="1"/>
  <c r="Q17" i="1"/>
  <c r="J39" i="1"/>
  <c r="F17" i="1"/>
  <c r="W22" i="1"/>
  <c r="AK27" i="1"/>
  <c r="G35" i="1"/>
  <c r="G42" i="1" s="1"/>
  <c r="H35" i="1"/>
  <c r="H42" i="1" s="1"/>
  <c r="J38" i="1"/>
  <c r="G45" i="1"/>
  <c r="J57" i="1"/>
  <c r="J63" i="1"/>
  <c r="I95" i="1"/>
  <c r="D100" i="1"/>
  <c r="Q21" i="1"/>
  <c r="X27" i="1"/>
  <c r="AK51" i="1"/>
  <c r="H91" i="1"/>
  <c r="J62" i="1"/>
  <c r="H21" i="1"/>
  <c r="J49" i="1"/>
  <c r="E66" i="1"/>
  <c r="J66" i="1" s="1"/>
  <c r="Q91" i="1"/>
  <c r="AJ52" i="1"/>
  <c r="J15" i="1"/>
  <c r="J5" i="1"/>
  <c r="I17" i="1"/>
  <c r="AK35" i="1"/>
  <c r="J40" i="1"/>
  <c r="F61" i="1"/>
  <c r="J59" i="1"/>
  <c r="AK61" i="1"/>
  <c r="J84" i="1"/>
  <c r="W52" i="1"/>
  <c r="W101" i="1" s="1"/>
  <c r="AK17" i="1"/>
  <c r="I21" i="1"/>
  <c r="H61" i="1"/>
  <c r="E17" i="1"/>
  <c r="D10" i="1"/>
  <c r="D17" i="1" s="1"/>
  <c r="X17" i="1"/>
  <c r="J20" i="1"/>
  <c r="J31" i="1"/>
  <c r="X35" i="1"/>
  <c r="F35" i="1"/>
  <c r="F42" i="1" s="1"/>
  <c r="G61" i="1"/>
  <c r="J58" i="1"/>
  <c r="J64" i="1"/>
  <c r="X66" i="1"/>
  <c r="X78" i="1" s="1"/>
  <c r="G66" i="1"/>
  <c r="G78" i="1" s="1"/>
  <c r="J69" i="1"/>
  <c r="I86" i="1"/>
  <c r="I91" i="1"/>
  <c r="X91" i="1"/>
  <c r="J93" i="1"/>
  <c r="L22" i="1"/>
  <c r="AH52" i="1"/>
  <c r="X45" i="1"/>
  <c r="AK45" i="1"/>
  <c r="X61" i="1"/>
  <c r="H66" i="1"/>
  <c r="H78" i="1" s="1"/>
  <c r="J75" i="1"/>
  <c r="J83" i="1"/>
  <c r="E91" i="1"/>
  <c r="J92" i="1"/>
  <c r="J99" i="1"/>
  <c r="W100" i="1"/>
  <c r="I100" i="1" s="1"/>
  <c r="J82" i="1"/>
  <c r="D27" i="1"/>
  <c r="J18" i="1"/>
  <c r="AI42" i="1"/>
  <c r="AI52" i="1" s="1"/>
  <c r="AI101" i="1" s="1"/>
  <c r="I51" i="1"/>
  <c r="J56" i="1"/>
  <c r="J67" i="1"/>
  <c r="J73" i="1"/>
  <c r="J81" i="1"/>
  <c r="AD91" i="1"/>
  <c r="H100" i="1"/>
  <c r="K52" i="1"/>
  <c r="K101" i="1" s="1"/>
  <c r="I35" i="1"/>
  <c r="I42" i="1" s="1"/>
  <c r="AD21" i="1"/>
  <c r="Y52" i="1"/>
  <c r="Y101" i="1" s="1"/>
  <c r="E30" i="1"/>
  <c r="J30" i="1" s="1"/>
  <c r="X51" i="1"/>
  <c r="AK66" i="1"/>
  <c r="AK78" i="1" s="1"/>
  <c r="AI78" i="1"/>
  <c r="D86" i="1"/>
  <c r="AD100" i="1"/>
  <c r="Q30" i="1"/>
  <c r="J48" i="1"/>
  <c r="J26" i="1"/>
  <c r="AB52" i="1"/>
  <c r="J47" i="1"/>
  <c r="J8" i="1"/>
  <c r="J9" i="1"/>
  <c r="AD17" i="1"/>
  <c r="R22" i="1"/>
  <c r="M52" i="1"/>
  <c r="Z52" i="1"/>
  <c r="F30" i="1"/>
  <c r="P52" i="1"/>
  <c r="AK30" i="1"/>
  <c r="Q35" i="1"/>
  <c r="AD42" i="1"/>
  <c r="F51" i="1"/>
  <c r="J55" i="1"/>
  <c r="Q61" i="1"/>
  <c r="AD61" i="1"/>
  <c r="D66" i="1"/>
  <c r="D78" i="1" s="1"/>
  <c r="J72" i="1"/>
  <c r="AJ78" i="1"/>
  <c r="J80" i="1"/>
  <c r="AA22" i="1"/>
  <c r="AA52" i="1"/>
  <c r="AA101" i="1" s="1"/>
  <c r="G17" i="1"/>
  <c r="AF22" i="1"/>
  <c r="G51" i="1"/>
  <c r="H86" i="1"/>
  <c r="H17" i="1"/>
  <c r="J17" i="1" s="1"/>
  <c r="J16" i="1"/>
  <c r="AB22" i="1"/>
  <c r="T22" i="1"/>
  <c r="O52" i="1"/>
  <c r="X30" i="1"/>
  <c r="J33" i="1"/>
  <c r="L42" i="1"/>
  <c r="Q42" i="1" s="1"/>
  <c r="AD45" i="1"/>
  <c r="H51" i="1"/>
  <c r="E61" i="1"/>
  <c r="J61" i="1" s="1"/>
  <c r="J71" i="1"/>
  <c r="J79" i="1"/>
  <c r="G86" i="1"/>
  <c r="J88" i="1"/>
  <c r="J89" i="1"/>
  <c r="AK91" i="1"/>
  <c r="V52" i="1"/>
  <c r="J6" i="1"/>
  <c r="G21" i="1"/>
  <c r="J23" i="1"/>
  <c r="I30" i="1"/>
  <c r="J41" i="1"/>
  <c r="D61" i="1"/>
  <c r="J65" i="1"/>
  <c r="F86" i="1"/>
  <c r="J85" i="1"/>
  <c r="J87" i="1"/>
  <c r="J94" i="1"/>
  <c r="X100" i="1"/>
  <c r="R52" i="1"/>
  <c r="AD27" i="1"/>
  <c r="J32" i="1"/>
  <c r="AE42" i="1"/>
  <c r="AC52" i="1"/>
  <c r="AC101" i="1" s="1"/>
  <c r="Q51" i="1"/>
  <c r="AD51" i="1"/>
  <c r="J53" i="1"/>
  <c r="I61" i="1"/>
  <c r="Q78" i="1"/>
  <c r="J70" i="1"/>
  <c r="G91" i="1"/>
  <c r="G100" i="1"/>
  <c r="P101" i="1"/>
  <c r="T52" i="1"/>
  <c r="G52" i="1"/>
  <c r="J45" i="1"/>
  <c r="D64" i="2"/>
  <c r="H35" i="2"/>
  <c r="E64" i="2"/>
  <c r="H64" i="2" s="1"/>
  <c r="AB101" i="1"/>
  <c r="I78" i="1"/>
  <c r="AK100" i="1"/>
  <c r="AE27" i="1"/>
  <c r="S42" i="1"/>
  <c r="X42" i="1" s="1"/>
  <c r="J28" i="1"/>
  <c r="D35" i="1"/>
  <c r="D42" i="1" s="1"/>
  <c r="AF42" i="1"/>
  <c r="AF52" i="1" s="1"/>
  <c r="AF101" i="1" s="1"/>
  <c r="E51" i="1"/>
  <c r="J54" i="1"/>
  <c r="F91" i="1"/>
  <c r="J4" i="1"/>
  <c r="D21" i="1"/>
  <c r="E35" i="1"/>
  <c r="U42" i="1"/>
  <c r="U52" i="1" s="1"/>
  <c r="AG42" i="1"/>
  <c r="AG52" i="1" s="1"/>
  <c r="AD66" i="1"/>
  <c r="AD78" i="1" s="1"/>
  <c r="D87" i="1"/>
  <c r="D91" i="1" s="1"/>
  <c r="H24" i="2"/>
  <c r="AK21" i="1"/>
  <c r="E21" i="1"/>
  <c r="S22" i="1"/>
  <c r="AD35" i="1"/>
  <c r="D46" i="1"/>
  <c r="D51" i="1" s="1"/>
  <c r="T78" i="1"/>
  <c r="F21" i="1"/>
  <c r="F22" i="1" s="1"/>
  <c r="J24" i="1"/>
  <c r="AG78" i="1"/>
  <c r="AH78" i="1"/>
  <c r="AH101" i="1" s="1"/>
  <c r="E86" i="1"/>
  <c r="D28" i="1"/>
  <c r="D30" i="1" s="1"/>
  <c r="D52" i="1" s="1"/>
  <c r="AK95" i="1"/>
  <c r="E20" i="3"/>
  <c r="H95" i="1"/>
  <c r="J95" i="1" s="1"/>
  <c r="I52" i="1" l="1"/>
  <c r="E78" i="1"/>
  <c r="H52" i="1"/>
  <c r="F52" i="1"/>
  <c r="F101" i="1" s="1"/>
  <c r="G22" i="1"/>
  <c r="Q22" i="1"/>
  <c r="J100" i="1"/>
  <c r="V101" i="1"/>
  <c r="AD22" i="1"/>
  <c r="Z101" i="1"/>
  <c r="AD101" i="1" s="1"/>
  <c r="M101" i="1"/>
  <c r="J86" i="1"/>
  <c r="U101" i="1"/>
  <c r="J91" i="1"/>
  <c r="I22" i="1"/>
  <c r="I101" i="1" s="1"/>
  <c r="D22" i="1"/>
  <c r="G101" i="1"/>
  <c r="R101" i="1"/>
  <c r="J51" i="1"/>
  <c r="J78" i="1"/>
  <c r="AJ101" i="1"/>
  <c r="H22" i="1"/>
  <c r="T101" i="1"/>
  <c r="L52" i="1"/>
  <c r="AE52" i="1"/>
  <c r="AE101" i="1" s="1"/>
  <c r="AG101" i="1"/>
  <c r="AK101" i="1" s="1"/>
  <c r="AD52" i="1"/>
  <c r="AK42" i="1"/>
  <c r="J21" i="1"/>
  <c r="E22" i="1"/>
  <c r="E27" i="3"/>
  <c r="H27" i="3" s="1"/>
  <c r="H20" i="3"/>
  <c r="E42" i="1"/>
  <c r="J35" i="1"/>
  <c r="S52" i="1"/>
  <c r="X52" i="1" s="1"/>
  <c r="D101" i="1"/>
  <c r="AK52" i="1"/>
  <c r="X22" i="1"/>
  <c r="H101" i="1" l="1"/>
  <c r="L101" i="1"/>
  <c r="Q101" i="1" s="1"/>
  <c r="Q52" i="1"/>
  <c r="J22" i="1"/>
  <c r="S101" i="1"/>
  <c r="X101" i="1" s="1"/>
  <c r="J42" i="1"/>
  <c r="E52" i="1"/>
  <c r="J52" i="1" s="1"/>
  <c r="E101" i="1" l="1"/>
  <c r="J101" i="1" s="1"/>
</calcChain>
</file>

<file path=xl/sharedStrings.xml><?xml version="1.0" encoding="utf-8"?>
<sst xmlns="http://schemas.openxmlformats.org/spreadsheetml/2006/main" count="546" uniqueCount="457">
  <si>
    <t>01. űrlap K1-K8. Költségvetési kiadások</t>
  </si>
  <si>
    <t>Sor-
szám</t>
  </si>
  <si>
    <t>Rovat megnevezése</t>
  </si>
  <si>
    <t>Rovat száma</t>
  </si>
  <si>
    <t>Önkormányzati támogatás</t>
  </si>
  <si>
    <t>Céltámogatás</t>
  </si>
  <si>
    <t>Saját bevétel</t>
  </si>
  <si>
    <t xml:space="preserve">Előző évek pénzmaradványa </t>
  </si>
  <si>
    <t>Összesen</t>
  </si>
  <si>
    <t>Eredeti előirányzat</t>
  </si>
  <si>
    <t>Módosított előirányzat</t>
  </si>
  <si>
    <t>Előzetes kötelezettségvállalás</t>
  </si>
  <si>
    <t>Következő évi előzetes kötelezettségvállalás</t>
  </si>
  <si>
    <t>Végleges kötelezettségvállalás</t>
  </si>
  <si>
    <t>Teljesítés</t>
  </si>
  <si>
    <t>Maradvány</t>
  </si>
  <si>
    <t xml:space="preserve">Előzetes kötelezettségvállalás </t>
  </si>
  <si>
    <t xml:space="preserve">Következő évi előzetes kötelezettségvállalás </t>
  </si>
  <si>
    <t xml:space="preserve">Végleges kötelezettségvállalás 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</si>
  <si>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</si>
  <si>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</si>
  <si>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</si>
  <si>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</si>
  <si>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</si>
  <si>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</si>
  <si>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</si>
  <si>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</si>
  <si>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</si>
  <si>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</si>
  <si>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</si>
  <si>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</si>
  <si>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</si>
  <si>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</si>
  <si>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</si>
  <si>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</si>
  <si>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</si>
  <si>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</si>
  <si>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</si>
  <si>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</si>
  <si>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</si>
  <si>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</si>
  <si>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</si>
  <si>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</si>
  <si>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</si>
  <si>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</si>
  <si>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</si>
  <si>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</si>
  <si>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</si>
  <si>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</si>
  <si>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</si>
  <si>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</si>
  <si>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</si>
  <si>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</si>
  <si>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</si>
  <si>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</si>
  <si>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</si>
  <si>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 xml:space="preserve">Foglalkoztatottak egyéb személyi juttatásai 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</si>
  <si>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</si>
  <si>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</si>
  <si>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</si>
  <si>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</si>
  <si>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</si>
  <si>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</si>
  <si>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</si>
  <si>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</si>
  <si>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</si>
  <si>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</si>
  <si>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</si>
  <si>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</si>
  <si>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</si>
  <si>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</si>
  <si>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</si>
  <si>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</si>
  <si>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</si>
  <si>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</si>
  <si>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</si>
  <si>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</si>
  <si>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</si>
  <si>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</si>
  <si>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</si>
  <si>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</si>
  <si>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</si>
  <si>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</si>
  <si>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</si>
  <si>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</si>
  <si>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</si>
  <si>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</si>
  <si>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</si>
  <si>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</si>
  <si>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</si>
  <si>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</si>
  <si>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</si>
  <si>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</si>
  <si>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</si>
  <si>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</si>
  <si>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</si>
  <si>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</si>
  <si>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</si>
  <si>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</si>
  <si>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</si>
  <si>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Villamosenergia szolgáltatás díja</t>
  </si>
  <si>
    <t>K3311</t>
  </si>
  <si>
    <t>Gázenergia szolgáltatás díja</t>
  </si>
  <si>
    <t>K3312</t>
  </si>
  <si>
    <t>Távhő- és melegvíz szolgáltatás díja</t>
  </si>
  <si>
    <t>K3313</t>
  </si>
  <si>
    <t>Víz- es csatorna szolgáltatás díja</t>
  </si>
  <si>
    <t>K3314</t>
  </si>
  <si>
    <t>Közüzemi díjak (=28+29+30+31)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</si>
  <si>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</si>
  <si>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</si>
  <si>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</si>
  <si>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</si>
  <si>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</si>
  <si>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</si>
  <si>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</si>
  <si>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</si>
  <si>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</si>
  <si>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</si>
  <si>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</si>
  <si>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</si>
  <si>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</si>
  <si>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>Szolgáltatási kiadások (=28+…+34)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</si>
  <si>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</si>
  <si>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</si>
  <si>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</si>
  <si>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</si>
  <si>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</si>
  <si>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</si>
  <si>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</si>
  <si>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</si>
  <si>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</si>
  <si>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</si>
  <si>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</si>
  <si>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</si>
  <si>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</si>
  <si>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</si>
  <si>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</si>
  <si>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</si>
  <si>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</si>
  <si>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>Különféle befizetések és egyéb dologi kiadások (=39+…+43)</t>
  </si>
  <si>
    <t>K35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</si>
  <si>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</si>
  <si>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</si>
  <si>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</si>
  <si>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</si>
  <si>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</si>
  <si>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</si>
  <si>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</si>
  <si>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</si>
  <si>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</si>
  <si>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</si>
  <si>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</si>
  <si>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</si>
  <si>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</si>
  <si>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</si>
  <si>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</si>
  <si>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</si>
  <si>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</si>
  <si>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</si>
  <si>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</si>
  <si>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</si>
  <si>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</si>
  <si>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</si>
  <si>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</si>
  <si>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</si>
  <si>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</si>
  <si>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</si>
  <si>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</si>
  <si>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</si>
  <si>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</si>
  <si>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</si>
  <si>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</si>
  <si>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</si>
  <si>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</si>
  <si>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</si>
  <si>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</si>
  <si>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</si>
  <si>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</si>
  <si>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</si>
  <si>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</si>
  <si>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</si>
  <si>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</si>
  <si>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</si>
  <si>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</si>
  <si>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</si>
  <si>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</si>
  <si>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</si>
  <si>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</si>
  <si>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</si>
  <si>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</si>
  <si>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</si>
  <si>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</si>
  <si>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</si>
  <si>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</si>
  <si>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</si>
  <si>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</si>
  <si>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</si>
  <si>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</si>
  <si>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</si>
  <si>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</si>
  <si>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</si>
  <si>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</si>
  <si>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(=55+…+66)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</si>
  <si>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</si>
  <si>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</si>
  <si>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</si>
  <si>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</si>
  <si>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</si>
  <si>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</si>
  <si>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</si>
  <si>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</si>
  <si>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</si>
  <si>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</si>
  <si>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</si>
  <si>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</si>
  <si>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</si>
  <si>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</si>
  <si>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</si>
  <si>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</si>
  <si>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</si>
  <si>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</si>
  <si>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</si>
  <si>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</si>
  <si>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</si>
  <si>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</si>
  <si>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</si>
  <si>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</si>
  <si>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</si>
  <si>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(=76+...+79)</t>
  </si>
  <si>
    <t>K7</t>
  </si>
  <si>
    <t>81</t>
  </si>
  <si>
    <t>Felhalmozási célú garancia- és kezességvállalásból származó kifizetés államháztartáson belülre</t>
  </si>
  <si>
    <t>K81</t>
  </si>
  <si>
    <t>82</t>
  </si>
  <si>
    <t>Felhalmozási célú visszatérítendő támogatások, kölcsönök nyújtása államháztartáson belülre</t>
  </si>
  <si>
    <t>K82</t>
  </si>
  <si>
    <t>83</t>
  </si>
  <si>
    <t>Felhalmozási célú visszatérítendő támogatások, kölcsönök törlesztése államháztartáson belülre</t>
  </si>
  <si>
    <t>K83</t>
  </si>
  <si>
    <t>84</t>
  </si>
  <si>
    <t>Egyéb felhalmozási célú támogatások államháztartáson belülre</t>
  </si>
  <si>
    <t>K84</t>
  </si>
  <si>
    <t>85</t>
  </si>
  <si>
    <t>Felhalmozási célú garancia- és kezességvállalásból származó kifizetés államháztartáson kívülre</t>
  </si>
  <si>
    <t>K85</t>
  </si>
  <si>
    <t>86</t>
  </si>
  <si>
    <t>Felhalmozási célú visszatérítendő támogatások, kölcsönök nyújtása államháztartáson kívülre</t>
  </si>
  <si>
    <t>K86</t>
  </si>
  <si>
    <t>87</t>
  </si>
  <si>
    <t>Lakástámogatás</t>
  </si>
  <si>
    <t>K87</t>
  </si>
  <si>
    <t>88</t>
  </si>
  <si>
    <t xml:space="preserve">Egyéb felhalmozási célú támogatások államháztartáson kívülre </t>
  </si>
  <si>
    <t>K88</t>
  </si>
  <si>
    <t>89</t>
  </si>
  <si>
    <t>Egyéb felhalmozási célú kiadások (=81+…+88)</t>
  </si>
  <si>
    <t>K8</t>
  </si>
  <si>
    <t>Költségvetési kiadások (=19+20+45+54+67+75+80+89)</t>
  </si>
  <si>
    <t>K1-K8</t>
  </si>
  <si>
    <t>02. űrlap B1-B7. Költségvetési bevételek</t>
  </si>
  <si>
    <t>Sor-szám</t>
  </si>
  <si>
    <t>Rovat
száma</t>
  </si>
  <si>
    <t>Végleges követelés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</si>
  <si>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</si>
  <si>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</si>
  <si>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</si>
  <si>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</si>
  <si>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</si>
  <si>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</si>
  <si>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</si>
  <si>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</si>
  <si>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</si>
  <si>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</si>
  <si>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</si>
  <si>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</si>
  <si>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</si>
  <si>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</si>
  <si>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</si>
  <si>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</si>
  <si>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</si>
  <si>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</si>
  <si>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</si>
  <si>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</si>
  <si>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</si>
  <si>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</si>
  <si>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</si>
  <si>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</si>
  <si>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 (=07+…+12)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</si>
  <si>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</si>
  <si>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</si>
  <si>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</si>
  <si>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</si>
  <si>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</si>
  <si>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</si>
  <si>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</si>
  <si>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</si>
  <si>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</si>
  <si>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</si>
  <si>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</si>
  <si>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>Felhalmozási célú támogatások államháztartáson belülről (=14+…+18)</t>
  </si>
  <si>
    <t>B2</t>
  </si>
  <si>
    <t>Magánszemélyek jövedelemadói</t>
  </si>
  <si>
    <t>B311</t>
  </si>
  <si>
    <t xml:space="preserve">Társaságok jövedelemadói </t>
  </si>
  <si>
    <t>B312</t>
  </si>
  <si>
    <t>Jövedelemadók (=20+21)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</si>
  <si>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</si>
  <si>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</si>
  <si>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</si>
  <si>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</si>
  <si>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</si>
  <si>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</si>
  <si>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</si>
  <si>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</si>
  <si>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</si>
  <si>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</si>
  <si>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</si>
  <si>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>28</t>
  </si>
  <si>
    <t xml:space="preserve">Pénzügyi monopóliumok nyereségét terhelő adók </t>
  </si>
  <si>
    <t>B353</t>
  </si>
  <si>
    <t>29</t>
  </si>
  <si>
    <t>Gépjárműadók</t>
  </si>
  <si>
    <t>B354</t>
  </si>
  <si>
    <t>30</t>
  </si>
  <si>
    <t xml:space="preserve">Egyéb áruhasználati és szolgáltatási adók </t>
  </si>
  <si>
    <t>B355</t>
  </si>
  <si>
    <t>31</t>
  </si>
  <si>
    <t xml:space="preserve">Termékek és szolgáltatások adói (=26+…+30) </t>
  </si>
  <si>
    <t>B35</t>
  </si>
  <si>
    <t>32</t>
  </si>
  <si>
    <t xml:space="preserve">Egyéb közhatalmi bevételek </t>
  </si>
  <si>
    <t>B36</t>
  </si>
  <si>
    <t>33</t>
  </si>
  <si>
    <t>Közhatalmi bevételek (=22+...+25+31+32)</t>
  </si>
  <si>
    <t>B3</t>
  </si>
  <si>
    <t>34</t>
  </si>
  <si>
    <t>Készletértékesítés ellenértéke</t>
  </si>
  <si>
    <t>B401</t>
  </si>
  <si>
    <t>35</t>
  </si>
  <si>
    <t>Szolgáltatások ellenértéke</t>
  </si>
  <si>
    <t>B402</t>
  </si>
  <si>
    <t>36</t>
  </si>
  <si>
    <t>Közvetített szolgáltatások ellenértéke</t>
  </si>
  <si>
    <t>B403</t>
  </si>
  <si>
    <t>37</t>
  </si>
  <si>
    <t>Tulajdonosi bevételek</t>
  </si>
  <si>
    <t>B404</t>
  </si>
  <si>
    <t>38</t>
  </si>
  <si>
    <t>Ellátási díjak</t>
  </si>
  <si>
    <t>B405</t>
  </si>
  <si>
    <t>39</t>
  </si>
  <si>
    <t>Kiszámlázott általános forgalmi adó</t>
  </si>
  <si>
    <t>B406</t>
  </si>
  <si>
    <t>40</t>
  </si>
  <si>
    <t>Általános forgalmi adó visszatérítése</t>
  </si>
  <si>
    <t>B407</t>
  </si>
  <si>
    <t>41</t>
  </si>
  <si>
    <t>Befektetett pénzügyi eszközökből származó bevételek</t>
  </si>
  <si>
    <t>B4081</t>
  </si>
  <si>
    <t>Egyéb kapott (járó) kamatok és kamatjellegű bevételek</t>
  </si>
  <si>
    <t>B4082</t>
  </si>
  <si>
    <t>Kamatbevételek és más nyereségjellegű bevételek (=43+44)</t>
  </si>
  <si>
    <t>B408</t>
  </si>
  <si>
    <t>42</t>
  </si>
  <si>
    <t>Egyéb pénzügyi műveletek bevételei</t>
  </si>
  <si>
    <t>B409</t>
  </si>
  <si>
    <t>43</t>
  </si>
  <si>
    <t>Biztosító térítés bevétele</t>
  </si>
  <si>
    <t>B410</t>
  </si>
  <si>
    <t>44</t>
  </si>
  <si>
    <t>Egyéb működési bevételek</t>
  </si>
  <si>
    <t>B411</t>
  </si>
  <si>
    <t>45</t>
  </si>
  <si>
    <t>Működési bevételek (=34+…+43)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</si>
  <si>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</si>
  <si>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</si>
  <si>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</si>
  <si>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</si>
  <si>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</si>
  <si>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</si>
  <si>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</si>
  <si>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</si>
  <si>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</si>
  <si>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</si>
  <si>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</si>
  <si>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(=45+…+49)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</si>
  <si>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</si>
  <si>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</si>
  <si>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</si>
  <si>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</si>
  <si>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</si>
  <si>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</si>
  <si>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</si>
  <si>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Működési célú átvett pénzeszközök (=51+52+53)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</si>
  <si>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</si>
  <si>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</si>
  <si>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</si>
  <si>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</si>
  <si>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</si>
  <si>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</si>
  <si>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</si>
  <si>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Felhalmozási célú átvett pénzeszközök (=55+56+57)</t>
  </si>
  <si>
    <t>B7</t>
  </si>
  <si>
    <t>Költségvetési bevételek (=13+19+33+44+50+54+58)</t>
  </si>
  <si>
    <t>B1-B7</t>
  </si>
  <si>
    <t>04. űrlap B8. Finanszírozási bevételek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</si>
  <si>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</si>
  <si>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</si>
  <si>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</si>
  <si>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</si>
  <si>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</si>
  <si>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</si>
  <si>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Hitel-, kölcsönfelvétel államháztartáson kívülről (=01+02+03)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</si>
  <si>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</si>
  <si>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</si>
  <si>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</si>
  <si>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</si>
  <si>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</si>
  <si>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</si>
  <si>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</si>
  <si>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</si>
  <si>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</si>
  <si>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Belföldi értékpapírok bevételei (=05+..+08)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</si>
  <si>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</si>
  <si>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</si>
  <si>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</si>
  <si>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</si>
  <si>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</si>
  <si>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r>
      <t>Maradvány igénybevétele (=10+11)</t>
    </r>
    <r>
      <rPr>
        <b/>
        <sz val="10"/>
        <color indexed="10"/>
        <rFont val="Times New Roman"/>
        <family val="1"/>
        <charset val="238"/>
      </rPr>
      <t>*</t>
    </r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</si>
  <si>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</si>
  <si>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</si>
  <si>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</si>
  <si>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</si>
  <si>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</si>
  <si>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</si>
  <si>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</si>
  <si>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</si>
  <si>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</si>
  <si>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</si>
  <si>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</si>
  <si>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Belföldi finanszírozás bevételei (=04+09+12+…+17)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</si>
  <si>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</si>
  <si>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</si>
  <si>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</si>
  <si>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</si>
  <si>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</si>
  <si>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</si>
  <si>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</si>
  <si>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</si>
  <si>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</si>
  <si>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(=19+…+22)</t>
  </si>
  <si>
    <t>B82</t>
  </si>
  <si>
    <t>Adóssághoz nem kapcsolódó származékos ügyletek bevételei</t>
  </si>
  <si>
    <t>B83</t>
  </si>
  <si>
    <t>Finanszírozási bevételek (=18+23+24)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</si>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</sst>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12" x14ac:knownFonts="1"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name val="Arial CE"/>
      <charset val="238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08">
    <xf numFmtId="0" fontId="0" fillId="0" borderId="0" xfId="0"/>
    <xf numFmtId="0" fontId="2" fillId="0" borderId="0" xfId="0" applyFont="1" applyFill="1"/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164" fontId="5" fillId="0" borderId="18" xfId="0" quotePrefix="1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4" borderId="20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horizontal="right" vertical="center"/>
    </xf>
    <xf numFmtId="3" fontId="2" fillId="2" borderId="24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4" borderId="23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3" fontId="2" fillId="4" borderId="26" xfId="0" applyNumberFormat="1" applyFont="1" applyFill="1" applyBorder="1" applyAlignment="1">
      <alignment horizontal="right" vertical="center"/>
    </xf>
    <xf numFmtId="164" fontId="5" fillId="0" borderId="27" xfId="0" quotePrefix="1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165" fontId="5" fillId="0" borderId="28" xfId="0" applyNumberFormat="1" applyFont="1" applyFill="1" applyBorder="1" applyAlignment="1">
      <alignment vertical="center"/>
    </xf>
    <xf numFmtId="3" fontId="2" fillId="0" borderId="29" xfId="0" applyNumberFormat="1" applyFont="1" applyFill="1" applyBorder="1" applyAlignment="1">
      <alignment horizontal="right" vertical="center"/>
    </xf>
    <xf numFmtId="3" fontId="2" fillId="4" borderId="28" xfId="0" applyNumberFormat="1" applyFont="1" applyFill="1" applyBorder="1" applyAlignment="1">
      <alignment horizontal="right" vertical="center"/>
    </xf>
    <xf numFmtId="3" fontId="2" fillId="4" borderId="30" xfId="0" applyNumberFormat="1" applyFont="1" applyFill="1" applyBorder="1" applyAlignment="1">
      <alignment horizontal="right" vertical="center"/>
    </xf>
    <xf numFmtId="3" fontId="2" fillId="2" borderId="25" xfId="0" applyNumberFormat="1" applyFont="1" applyFill="1" applyBorder="1" applyAlignment="1">
      <alignment horizontal="right" vertical="center"/>
    </xf>
    <xf numFmtId="3" fontId="2" fillId="4" borderId="31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7" fillId="0" borderId="27" xfId="0" quotePrefix="1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165" fontId="7" fillId="0" borderId="28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2" borderId="24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3" fontId="3" fillId="4" borderId="28" xfId="0" applyNumberFormat="1" applyFont="1" applyFill="1" applyBorder="1" applyAlignment="1">
      <alignment horizontal="right" vertical="center"/>
    </xf>
    <xf numFmtId="3" fontId="3" fillId="4" borderId="30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2" borderId="25" xfId="0" applyNumberFormat="1" applyFont="1" applyFill="1" applyBorder="1" applyAlignment="1">
      <alignment horizontal="right" vertical="center"/>
    </xf>
    <xf numFmtId="3" fontId="3" fillId="4" borderId="31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 wrapText="1"/>
    </xf>
    <xf numFmtId="164" fontId="7" fillId="5" borderId="27" xfId="0" quotePrefix="1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vertical="center" wrapText="1"/>
    </xf>
    <xf numFmtId="165" fontId="7" fillId="5" borderId="28" xfId="0" applyNumberFormat="1" applyFont="1" applyFill="1" applyBorder="1" applyAlignment="1">
      <alignment vertical="center"/>
    </xf>
    <xf numFmtId="3" fontId="3" fillId="5" borderId="29" xfId="0" applyNumberFormat="1" applyFont="1" applyFill="1" applyBorder="1" applyAlignment="1">
      <alignment horizontal="right" vertical="center"/>
    </xf>
    <xf numFmtId="3" fontId="3" fillId="5" borderId="24" xfId="0" applyNumberFormat="1" applyFont="1" applyFill="1" applyBorder="1" applyAlignment="1">
      <alignment horizontal="right" vertical="center"/>
    </xf>
    <xf numFmtId="3" fontId="3" fillId="5" borderId="28" xfId="0" applyNumberFormat="1" applyFont="1" applyFill="1" applyBorder="1" applyAlignment="1">
      <alignment horizontal="right" vertical="center"/>
    </xf>
    <xf numFmtId="3" fontId="3" fillId="5" borderId="25" xfId="0" applyNumberFormat="1" applyFont="1" applyFill="1" applyBorder="1" applyAlignment="1">
      <alignment horizontal="right" vertical="center"/>
    </xf>
    <xf numFmtId="3" fontId="3" fillId="5" borderId="30" xfId="0" applyNumberFormat="1" applyFont="1" applyFill="1" applyBorder="1" applyAlignment="1">
      <alignment horizontal="right" vertical="center"/>
    </xf>
    <xf numFmtId="3" fontId="3" fillId="5" borderId="31" xfId="0" applyNumberFormat="1" applyFont="1" applyFill="1" applyBorder="1" applyAlignment="1">
      <alignment horizontal="right" vertical="center"/>
    </xf>
    <xf numFmtId="0" fontId="7" fillId="5" borderId="24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164" fontId="2" fillId="0" borderId="27" xfId="0" quotePrefix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165" fontId="2" fillId="0" borderId="28" xfId="0" applyNumberFormat="1" applyFont="1" applyFill="1" applyBorder="1" applyAlignment="1">
      <alignment vertical="center"/>
    </xf>
    <xf numFmtId="164" fontId="3" fillId="0" borderId="27" xfId="0" quotePrefix="1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/>
    </xf>
    <xf numFmtId="165" fontId="3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2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64" fontId="3" fillId="5" borderId="32" xfId="0" quotePrefix="1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165" fontId="3" fillId="5" borderId="14" xfId="0" applyNumberFormat="1" applyFont="1" applyFill="1" applyBorder="1" applyAlignment="1">
      <alignment vertical="center"/>
    </xf>
    <xf numFmtId="3" fontId="3" fillId="5" borderId="12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3" fontId="3" fillId="5" borderId="14" xfId="0" applyNumberFormat="1" applyFont="1" applyFill="1" applyBorder="1" applyAlignment="1">
      <alignment horizontal="right" vertical="center"/>
    </xf>
    <xf numFmtId="3" fontId="3" fillId="5" borderId="15" xfId="0" applyNumberFormat="1" applyFont="1" applyFill="1" applyBorder="1" applyAlignment="1">
      <alignment horizontal="right" vertical="center"/>
    </xf>
    <xf numFmtId="3" fontId="3" fillId="5" borderId="16" xfId="0" applyNumberFormat="1" applyFont="1" applyFill="1" applyBorder="1" applyAlignment="1">
      <alignment horizontal="right" vertical="center"/>
    </xf>
    <xf numFmtId="3" fontId="3" fillId="5" borderId="33" xfId="0" applyNumberFormat="1" applyFont="1" applyFill="1" applyBorder="1" applyAlignment="1">
      <alignment horizontal="right" vertical="center"/>
    </xf>
    <xf numFmtId="164" fontId="2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65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horizontal="right" vertical="center"/>
    </xf>
    <xf numFmtId="3" fontId="2" fillId="2" borderId="35" xfId="0" applyNumberFormat="1" applyFont="1" applyFill="1" applyBorder="1" applyAlignment="1">
      <alignment horizontal="right" vertical="center"/>
    </xf>
    <xf numFmtId="3" fontId="2" fillId="4" borderId="37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left" vertical="center" wrapText="1"/>
    </xf>
    <xf numFmtId="164" fontId="3" fillId="5" borderId="27" xfId="0" quotePrefix="1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left" vertical="center" wrapText="1"/>
    </xf>
    <xf numFmtId="165" fontId="3" fillId="5" borderId="28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/>
    </xf>
    <xf numFmtId="164" fontId="2" fillId="6" borderId="27" xfId="0" quotePrefix="1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vertical="center"/>
    </xf>
    <xf numFmtId="165" fontId="2" fillId="6" borderId="28" xfId="0" applyNumberFormat="1" applyFont="1" applyFill="1" applyBorder="1" applyAlignment="1">
      <alignment vertical="center"/>
    </xf>
    <xf numFmtId="3" fontId="2" fillId="6" borderId="29" xfId="0" applyNumberFormat="1" applyFont="1" applyFill="1" applyBorder="1" applyAlignment="1">
      <alignment horizontal="right" vertical="center"/>
    </xf>
    <xf numFmtId="3" fontId="2" fillId="6" borderId="24" xfId="0" applyNumberFormat="1" applyFont="1" applyFill="1" applyBorder="1" applyAlignment="1">
      <alignment horizontal="right" vertical="center"/>
    </xf>
    <xf numFmtId="3" fontId="2" fillId="6" borderId="28" xfId="0" applyNumberFormat="1" applyFont="1" applyFill="1" applyBorder="1" applyAlignment="1">
      <alignment horizontal="right" vertical="center"/>
    </xf>
    <xf numFmtId="3" fontId="2" fillId="6" borderId="25" xfId="0" applyNumberFormat="1" applyFont="1" applyFill="1" applyBorder="1" applyAlignment="1">
      <alignment horizontal="right" vertical="center"/>
    </xf>
    <xf numFmtId="3" fontId="2" fillId="6" borderId="30" xfId="0" applyNumberFormat="1" applyFont="1" applyFill="1" applyBorder="1" applyAlignment="1">
      <alignment horizontal="right" vertical="center"/>
    </xf>
    <xf numFmtId="3" fontId="2" fillId="6" borderId="31" xfId="0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164" fontId="3" fillId="7" borderId="32" xfId="0" quotePrefix="1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165" fontId="3" fillId="7" borderId="14" xfId="0" applyNumberFormat="1" applyFont="1" applyFill="1" applyBorder="1" applyAlignment="1">
      <alignment vertical="center"/>
    </xf>
    <xf numFmtId="3" fontId="3" fillId="7" borderId="12" xfId="0" applyNumberFormat="1" applyFont="1" applyFill="1" applyBorder="1" applyAlignment="1">
      <alignment horizontal="right" vertical="center"/>
    </xf>
    <xf numFmtId="3" fontId="3" fillId="7" borderId="13" xfId="0" applyNumberFormat="1" applyFont="1" applyFill="1" applyBorder="1" applyAlignment="1">
      <alignment horizontal="right" vertical="center"/>
    </xf>
    <xf numFmtId="3" fontId="3" fillId="7" borderId="14" xfId="0" applyNumberFormat="1" applyFont="1" applyFill="1" applyBorder="1" applyAlignment="1">
      <alignment horizontal="right" vertical="center"/>
    </xf>
    <xf numFmtId="3" fontId="3" fillId="7" borderId="15" xfId="0" applyNumberFormat="1" applyFont="1" applyFill="1" applyBorder="1" applyAlignment="1">
      <alignment horizontal="right" vertical="center"/>
    </xf>
    <xf numFmtId="3" fontId="3" fillId="7" borderId="16" xfId="0" applyNumberFormat="1" applyFont="1" applyFill="1" applyBorder="1" applyAlignment="1">
      <alignment horizontal="right" vertical="center"/>
    </xf>
    <xf numFmtId="3" fontId="3" fillId="7" borderId="3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3" fontId="5" fillId="0" borderId="0" xfId="0" applyNumberFormat="1" applyFont="1" applyFill="1"/>
    <xf numFmtId="164" fontId="8" fillId="0" borderId="0" xfId="0" applyNumberFormat="1" applyFont="1" applyFill="1" applyBorder="1" applyAlignment="1">
      <alignment horizontal="center" vertical="center"/>
    </xf>
    <xf numFmtId="164" fontId="3" fillId="0" borderId="3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39" xfId="0" applyNumberFormat="1" applyFont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3" fontId="4" fillId="4" borderId="4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2" fillId="0" borderId="18" xfId="0" quotePrefix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2" borderId="23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4" borderId="2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3" fontId="3" fillId="2" borderId="30" xfId="0" applyNumberFormat="1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3" fontId="2" fillId="2" borderId="30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horizontal="right" vertical="center"/>
    </xf>
    <xf numFmtId="0" fontId="2" fillId="0" borderId="25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27" xfId="0" quotePrefix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3" fillId="5" borderId="27" xfId="0" quotePrefix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5" borderId="32" xfId="0" quotePrefix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 wrapText="1"/>
    </xf>
    <xf numFmtId="3" fontId="2" fillId="0" borderId="19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4" borderId="2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left" vertical="center" wrapText="1"/>
    </xf>
    <xf numFmtId="3" fontId="2" fillId="0" borderId="24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4" borderId="31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 wrapText="1"/>
    </xf>
    <xf numFmtId="3" fontId="3" fillId="5" borderId="24" xfId="0" applyNumberFormat="1" applyFont="1" applyFill="1" applyBorder="1" applyAlignment="1">
      <alignment vertical="center"/>
    </xf>
    <xf numFmtId="3" fontId="3" fillId="5" borderId="30" xfId="0" applyNumberFormat="1" applyFont="1" applyFill="1" applyBorder="1" applyAlignment="1">
      <alignment vertical="center"/>
    </xf>
    <xf numFmtId="3" fontId="3" fillId="5" borderId="31" xfId="0" applyNumberFormat="1" applyFont="1" applyFill="1" applyBorder="1" applyAlignment="1">
      <alignment vertical="center"/>
    </xf>
    <xf numFmtId="0" fontId="4" fillId="5" borderId="24" xfId="0" applyFont="1" applyFill="1" applyBorder="1" applyAlignment="1">
      <alignment horizontal="left" vertical="center"/>
    </xf>
    <xf numFmtId="3" fontId="3" fillId="4" borderId="31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 wrapText="1"/>
    </xf>
    <xf numFmtId="3" fontId="3" fillId="5" borderId="13" xfId="0" applyNumberFormat="1" applyFont="1" applyFill="1" applyBorder="1" applyAlignment="1">
      <alignment vertical="center"/>
    </xf>
    <xf numFmtId="3" fontId="3" fillId="5" borderId="16" xfId="0" applyNumberFormat="1" applyFont="1" applyFill="1" applyBorder="1" applyAlignment="1">
      <alignment vertical="center"/>
    </xf>
    <xf numFmtId="3" fontId="3" fillId="5" borderId="33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3"/>
  <sheetViews>
    <sheetView zoomScaleNormal="100" zoomScaleSheetLayoutView="100" workbookViewId="0">
      <pane xSplit="3" ySplit="3" topLeftCell="D83" activePane="bottomRight" state="frozen"/>
      <selection activeCell="A32" sqref="A32:B32"/>
      <selection pane="topRight" activeCell="A32" sqref="A32:B32"/>
      <selection pane="bottomLeft" activeCell="A32" sqref="A32:B32"/>
      <selection pane="bottomRight" activeCell="E17" sqref="E17"/>
    </sheetView>
  </sheetViews>
  <sheetFormatPr defaultColWidth="9.140625" defaultRowHeight="12.75" x14ac:dyDescent="0.2"/>
  <cols>
    <col min="1" max="1" width="8.7109375" style="124" customWidth="1"/>
    <col min="2" max="2" width="58.28515625" style="1" bestFit="1" customWidth="1"/>
    <col min="3" max="3" width="6.85546875" style="1" bestFit="1" customWidth="1"/>
    <col min="4" max="4" width="13.42578125" style="126" customWidth="1"/>
    <col min="5" max="5" width="12.7109375" style="126" customWidth="1"/>
    <col min="6" max="6" width="11.28515625" style="126" customWidth="1"/>
    <col min="7" max="7" width="12.85546875" style="126" customWidth="1"/>
    <col min="8" max="8" width="11.42578125" style="126" customWidth="1"/>
    <col min="9" max="9" width="11.28515625" style="126" customWidth="1"/>
    <col min="10" max="10" width="13.42578125" style="126" customWidth="1"/>
    <col min="11" max="11" width="14.28515625" style="126" customWidth="1"/>
    <col min="12" max="12" width="12.85546875" style="126" customWidth="1"/>
    <col min="13" max="13" width="11.28515625" style="126" customWidth="1"/>
    <col min="14" max="14" width="13.140625" style="126" customWidth="1"/>
    <col min="15" max="16" width="12.85546875" style="126" customWidth="1"/>
    <col min="17" max="17" width="12.28515625" style="126" customWidth="1"/>
    <col min="18" max="18" width="13.140625" style="126" customWidth="1"/>
    <col min="19" max="19" width="13.7109375" style="126" customWidth="1"/>
    <col min="20" max="21" width="11.140625" style="126" customWidth="1"/>
    <col min="22" max="22" width="12.140625" style="126" customWidth="1"/>
    <col min="23" max="23" width="12.7109375" style="126" customWidth="1"/>
    <col min="24" max="24" width="12.42578125" style="126" customWidth="1"/>
    <col min="25" max="25" width="11.5703125" style="126" customWidth="1"/>
    <col min="26" max="26" width="10.7109375" style="126" customWidth="1"/>
    <col min="27" max="27" width="11.28515625" style="126" customWidth="1"/>
    <col min="28" max="28" width="11.42578125" style="126" customWidth="1"/>
    <col min="29" max="30" width="10.7109375" style="126" customWidth="1"/>
    <col min="31" max="31" width="15.42578125" style="126" customWidth="1"/>
    <col min="32" max="33" width="13.140625" style="126" customWidth="1"/>
    <col min="34" max="35" width="13" style="126" customWidth="1"/>
    <col min="36" max="36" width="12.7109375" style="126" customWidth="1"/>
    <col min="37" max="37" width="12.28515625" style="126" bestFit="1" customWidth="1"/>
    <col min="38" max="38" width="12.42578125" style="1" bestFit="1" customWidth="1"/>
    <col min="39" max="16384" width="9.140625" style="1"/>
  </cols>
  <sheetData>
    <row r="1" spans="1:37" ht="30" customHeight="1" thickBo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ht="25.5" customHeight="1" x14ac:dyDescent="0.2">
      <c r="A2" s="194" t="s">
        <v>1</v>
      </c>
      <c r="B2" s="196" t="s">
        <v>2</v>
      </c>
      <c r="C2" s="198" t="s">
        <v>3</v>
      </c>
      <c r="D2" s="200" t="s">
        <v>4</v>
      </c>
      <c r="E2" s="201"/>
      <c r="F2" s="201"/>
      <c r="G2" s="201"/>
      <c r="H2" s="201"/>
      <c r="I2" s="201"/>
      <c r="J2" s="202"/>
      <c r="K2" s="203" t="s">
        <v>5</v>
      </c>
      <c r="L2" s="204"/>
      <c r="M2" s="204"/>
      <c r="N2" s="204"/>
      <c r="O2" s="204"/>
      <c r="P2" s="204"/>
      <c r="Q2" s="205"/>
      <c r="R2" s="204" t="s">
        <v>6</v>
      </c>
      <c r="S2" s="204"/>
      <c r="T2" s="204"/>
      <c r="U2" s="204"/>
      <c r="V2" s="204"/>
      <c r="W2" s="204"/>
      <c r="X2" s="204"/>
      <c r="Y2" s="200" t="s">
        <v>7</v>
      </c>
      <c r="Z2" s="201"/>
      <c r="AA2" s="201"/>
      <c r="AB2" s="201"/>
      <c r="AC2" s="201"/>
      <c r="AD2" s="202"/>
      <c r="AE2" s="204" t="s">
        <v>8</v>
      </c>
      <c r="AF2" s="204"/>
      <c r="AG2" s="204"/>
      <c r="AH2" s="204"/>
      <c r="AI2" s="204"/>
      <c r="AJ2" s="204"/>
      <c r="AK2" s="206"/>
    </row>
    <row r="3" spans="1:37" ht="63.75" customHeight="1" thickBot="1" x14ac:dyDescent="0.25">
      <c r="A3" s="195"/>
      <c r="B3" s="197"/>
      <c r="C3" s="199"/>
      <c r="D3" s="2" t="s">
        <v>9</v>
      </c>
      <c r="E3" s="3" t="s">
        <v>10</v>
      </c>
      <c r="F3" s="4" t="s">
        <v>11</v>
      </c>
      <c r="G3" s="5" t="s">
        <v>12</v>
      </c>
      <c r="H3" s="4" t="s">
        <v>13</v>
      </c>
      <c r="I3" s="3" t="s">
        <v>14</v>
      </c>
      <c r="J3" s="6" t="s">
        <v>15</v>
      </c>
      <c r="K3" s="2" t="s">
        <v>9</v>
      </c>
      <c r="L3" s="3" t="s">
        <v>10</v>
      </c>
      <c r="M3" s="7" t="s">
        <v>11</v>
      </c>
      <c r="N3" s="8" t="s">
        <v>12</v>
      </c>
      <c r="O3" s="7" t="s">
        <v>13</v>
      </c>
      <c r="P3" s="3" t="s">
        <v>14</v>
      </c>
      <c r="Q3" s="6" t="s">
        <v>15</v>
      </c>
      <c r="R3" s="9" t="s">
        <v>9</v>
      </c>
      <c r="S3" s="3" t="s">
        <v>10</v>
      </c>
      <c r="T3" s="7" t="s">
        <v>11</v>
      </c>
      <c r="U3" s="8" t="s">
        <v>12</v>
      </c>
      <c r="V3" s="7" t="s">
        <v>13</v>
      </c>
      <c r="W3" s="3" t="s">
        <v>14</v>
      </c>
      <c r="X3" s="10" t="s">
        <v>15</v>
      </c>
      <c r="Y3" s="2" t="s">
        <v>9</v>
      </c>
      <c r="Z3" s="3" t="s">
        <v>10</v>
      </c>
      <c r="AA3" s="7" t="s">
        <v>11</v>
      </c>
      <c r="AB3" s="7" t="s">
        <v>13</v>
      </c>
      <c r="AC3" s="3" t="s">
        <v>14</v>
      </c>
      <c r="AD3" s="6" t="s">
        <v>15</v>
      </c>
      <c r="AE3" s="2" t="s">
        <v>9</v>
      </c>
      <c r="AF3" s="3" t="s">
        <v>10</v>
      </c>
      <c r="AG3" s="7" t="s">
        <v>16</v>
      </c>
      <c r="AH3" s="8" t="s">
        <v>17</v>
      </c>
      <c r="AI3" s="11" t="s">
        <v>18</v>
      </c>
      <c r="AJ3" s="3" t="s">
        <v>14</v>
      </c>
      <c r="AK3" s="12" t="s">
        <v>15</v>
      </c>
    </row>
    <row r="4" spans="1:37" ht="21.6" customHeight="1" thickTop="1" x14ac:dyDescent="0.2">
      <c r="A4" s="13" t="s">
        <v>19</v>
      </c>
      <c r="B4" s="14" t="s">
        <v>20</v>
      </c>
      <c r="C4" s="15" t="s">
        <v>21</v>
      </c>
      <c r="D4" s="16">
        <f>AE4-Y4-R4-K4</f>
        <v>357723000</v>
      </c>
      <c r="E4" s="17">
        <f>AF4-Z4-S4-L4</f>
        <v>0</v>
      </c>
      <c r="F4" s="18">
        <f t="shared" ref="F4:F16" si="0">AG4-AA4-T4-M4</f>
        <v>0</v>
      </c>
      <c r="G4" s="19">
        <f t="shared" ref="G4:G16" si="1">AH4-U4-N4</f>
        <v>0</v>
      </c>
      <c r="H4" s="20">
        <f t="shared" ref="H4:I16" si="2">AI4-AB4-V4-O4</f>
        <v>0</v>
      </c>
      <c r="I4" s="21">
        <f t="shared" si="2"/>
        <v>0</v>
      </c>
      <c r="J4" s="22">
        <f t="shared" ref="J4:J67" si="3">E4-F4-H4</f>
        <v>0</v>
      </c>
      <c r="K4" s="16">
        <v>1984000</v>
      </c>
      <c r="L4" s="23">
        <v>0</v>
      </c>
      <c r="M4" s="24">
        <v>0</v>
      </c>
      <c r="N4" s="25">
        <v>0</v>
      </c>
      <c r="O4" s="24">
        <v>0</v>
      </c>
      <c r="P4" s="23">
        <v>0</v>
      </c>
      <c r="Q4" s="22">
        <f t="shared" ref="Q4:Q67" si="4">L4-M4-O4</f>
        <v>0</v>
      </c>
      <c r="R4" s="26">
        <v>6900000</v>
      </c>
      <c r="S4" s="23">
        <v>0</v>
      </c>
      <c r="T4" s="24">
        <v>0</v>
      </c>
      <c r="U4" s="25">
        <v>0</v>
      </c>
      <c r="V4" s="24">
        <v>0</v>
      </c>
      <c r="W4" s="23">
        <v>0</v>
      </c>
      <c r="X4" s="27">
        <f t="shared" ref="X4:X67" si="5">S4-T4-V4</f>
        <v>0</v>
      </c>
      <c r="Y4" s="16">
        <v>0</v>
      </c>
      <c r="Z4" s="21">
        <v>0</v>
      </c>
      <c r="AA4" s="18">
        <v>0</v>
      </c>
      <c r="AB4" s="18">
        <v>0</v>
      </c>
      <c r="AC4" s="21">
        <v>0</v>
      </c>
      <c r="AD4" s="22">
        <f t="shared" ref="AD4:AD67" si="6">Z4-AA4-AB4</f>
        <v>0</v>
      </c>
      <c r="AE4" s="17">
        <f>6900000+1984000+357723000</f>
        <v>366607000</v>
      </c>
      <c r="AF4" s="17">
        <v>0</v>
      </c>
      <c r="AG4" s="28">
        <v>0</v>
      </c>
      <c r="AH4" s="19">
        <v>0</v>
      </c>
      <c r="AI4" s="28">
        <v>0</v>
      </c>
      <c r="AJ4" s="21">
        <v>0</v>
      </c>
      <c r="AK4" s="29">
        <f t="shared" ref="AK4:AK67" si="7">AF4-AG4-AI4</f>
        <v>0</v>
      </c>
    </row>
    <row r="5" spans="1:37" ht="19.5" customHeight="1" x14ac:dyDescent="0.2">
      <c r="A5" s="30" t="s">
        <v>22</v>
      </c>
      <c r="B5" s="31" t="s">
        <v>23</v>
      </c>
      <c r="C5" s="32" t="s">
        <v>24</v>
      </c>
      <c r="D5" s="33">
        <f t="shared" ref="D5:E16" si="8">AE5-Y5-R5-K5</f>
        <v>0</v>
      </c>
      <c r="E5" s="23">
        <f t="shared" si="8"/>
        <v>0</v>
      </c>
      <c r="F5" s="24">
        <f t="shared" si="0"/>
        <v>0</v>
      </c>
      <c r="G5" s="25">
        <f t="shared" si="1"/>
        <v>0</v>
      </c>
      <c r="H5" s="24">
        <f t="shared" si="2"/>
        <v>0</v>
      </c>
      <c r="I5" s="23">
        <f t="shared" si="2"/>
        <v>0</v>
      </c>
      <c r="J5" s="34">
        <f t="shared" si="3"/>
        <v>0</v>
      </c>
      <c r="K5" s="33">
        <v>0</v>
      </c>
      <c r="L5" s="23">
        <v>0</v>
      </c>
      <c r="M5" s="24">
        <v>0</v>
      </c>
      <c r="N5" s="25">
        <v>0</v>
      </c>
      <c r="O5" s="24">
        <v>0</v>
      </c>
      <c r="P5" s="23">
        <v>0</v>
      </c>
      <c r="Q5" s="34">
        <f t="shared" si="4"/>
        <v>0</v>
      </c>
      <c r="R5" s="26">
        <v>0</v>
      </c>
      <c r="S5" s="23">
        <v>0</v>
      </c>
      <c r="T5" s="24">
        <v>0</v>
      </c>
      <c r="U5" s="25">
        <v>0</v>
      </c>
      <c r="V5" s="24">
        <v>0</v>
      </c>
      <c r="W5" s="23">
        <v>0</v>
      </c>
      <c r="X5" s="35">
        <f t="shared" si="5"/>
        <v>0</v>
      </c>
      <c r="Y5" s="16">
        <v>0</v>
      </c>
      <c r="Z5" s="21">
        <v>0</v>
      </c>
      <c r="AA5" s="18">
        <v>0</v>
      </c>
      <c r="AB5" s="18">
        <v>0</v>
      </c>
      <c r="AC5" s="21">
        <v>0</v>
      </c>
      <c r="AD5" s="34">
        <f t="shared" si="6"/>
        <v>0</v>
      </c>
      <c r="AE5" s="26">
        <v>0</v>
      </c>
      <c r="AF5" s="26">
        <v>0</v>
      </c>
      <c r="AG5" s="36">
        <v>0</v>
      </c>
      <c r="AH5" s="25">
        <v>0</v>
      </c>
      <c r="AI5" s="36">
        <v>0</v>
      </c>
      <c r="AJ5" s="23">
        <v>0</v>
      </c>
      <c r="AK5" s="37">
        <f t="shared" si="7"/>
        <v>0</v>
      </c>
    </row>
    <row r="6" spans="1:37" ht="19.5" customHeight="1" x14ac:dyDescent="0.2">
      <c r="A6" s="30" t="s">
        <v>25</v>
      </c>
      <c r="B6" s="31" t="s">
        <v>26</v>
      </c>
      <c r="C6" s="32" t="s">
        <v>27</v>
      </c>
      <c r="D6" s="33">
        <f t="shared" si="8"/>
        <v>0</v>
      </c>
      <c r="E6" s="23">
        <f t="shared" si="8"/>
        <v>0</v>
      </c>
      <c r="F6" s="24">
        <f t="shared" si="0"/>
        <v>0</v>
      </c>
      <c r="G6" s="25">
        <f t="shared" si="1"/>
        <v>0</v>
      </c>
      <c r="H6" s="24">
        <f t="shared" si="2"/>
        <v>0</v>
      </c>
      <c r="I6" s="23">
        <f t="shared" si="2"/>
        <v>0</v>
      </c>
      <c r="J6" s="34">
        <f t="shared" si="3"/>
        <v>0</v>
      </c>
      <c r="K6" s="33">
        <v>0</v>
      </c>
      <c r="L6" s="23">
        <v>0</v>
      </c>
      <c r="M6" s="24">
        <v>0</v>
      </c>
      <c r="N6" s="25">
        <v>0</v>
      </c>
      <c r="O6" s="24">
        <v>0</v>
      </c>
      <c r="P6" s="23">
        <v>0</v>
      </c>
      <c r="Q6" s="34">
        <f t="shared" si="4"/>
        <v>0</v>
      </c>
      <c r="R6" s="26">
        <v>0</v>
      </c>
      <c r="S6" s="23">
        <v>0</v>
      </c>
      <c r="T6" s="24">
        <v>0</v>
      </c>
      <c r="U6" s="25">
        <v>0</v>
      </c>
      <c r="V6" s="24">
        <v>0</v>
      </c>
      <c r="W6" s="23">
        <v>0</v>
      </c>
      <c r="X6" s="35">
        <f t="shared" si="5"/>
        <v>0</v>
      </c>
      <c r="Y6" s="16">
        <v>0</v>
      </c>
      <c r="Z6" s="21">
        <v>0</v>
      </c>
      <c r="AA6" s="18">
        <v>0</v>
      </c>
      <c r="AB6" s="18">
        <v>0</v>
      </c>
      <c r="AC6" s="21">
        <v>0</v>
      </c>
      <c r="AD6" s="34">
        <f t="shared" si="6"/>
        <v>0</v>
      </c>
      <c r="AE6" s="17">
        <v>0</v>
      </c>
      <c r="AF6" s="17">
        <v>0</v>
      </c>
      <c r="AG6" s="28">
        <v>0</v>
      </c>
      <c r="AH6" s="19">
        <v>0</v>
      </c>
      <c r="AI6" s="28">
        <v>0</v>
      </c>
      <c r="AJ6" s="21">
        <v>0</v>
      </c>
      <c r="AK6" s="37">
        <f t="shared" si="7"/>
        <v>0</v>
      </c>
    </row>
    <row r="7" spans="1:37" ht="19.5" customHeight="1" x14ac:dyDescent="0.2">
      <c r="A7" s="30" t="s">
        <v>28</v>
      </c>
      <c r="B7" s="38" t="s">
        <v>29</v>
      </c>
      <c r="C7" s="32" t="s">
        <v>30</v>
      </c>
      <c r="D7" s="33">
        <f t="shared" si="8"/>
        <v>0</v>
      </c>
      <c r="E7" s="23">
        <f t="shared" si="8"/>
        <v>0</v>
      </c>
      <c r="F7" s="24">
        <f t="shared" si="0"/>
        <v>0</v>
      </c>
      <c r="G7" s="25">
        <f t="shared" si="1"/>
        <v>0</v>
      </c>
      <c r="H7" s="24">
        <f>AI7-AB7-V7-O7</f>
        <v>0</v>
      </c>
      <c r="I7" s="23">
        <f t="shared" si="2"/>
        <v>0</v>
      </c>
      <c r="J7" s="34">
        <f t="shared" si="3"/>
        <v>0</v>
      </c>
      <c r="K7" s="33">
        <v>0</v>
      </c>
      <c r="L7" s="23">
        <v>0</v>
      </c>
      <c r="M7" s="24">
        <v>0</v>
      </c>
      <c r="N7" s="25">
        <v>0</v>
      </c>
      <c r="O7" s="24">
        <v>0</v>
      </c>
      <c r="P7" s="23">
        <v>0</v>
      </c>
      <c r="Q7" s="34">
        <f t="shared" si="4"/>
        <v>0</v>
      </c>
      <c r="R7" s="26">
        <v>0</v>
      </c>
      <c r="S7" s="23">
        <v>0</v>
      </c>
      <c r="T7" s="24">
        <v>0</v>
      </c>
      <c r="U7" s="25">
        <v>0</v>
      </c>
      <c r="V7" s="24">
        <v>0</v>
      </c>
      <c r="W7" s="23">
        <v>0</v>
      </c>
      <c r="X7" s="35">
        <f t="shared" si="5"/>
        <v>0</v>
      </c>
      <c r="Y7" s="16">
        <v>0</v>
      </c>
      <c r="Z7" s="21">
        <v>0</v>
      </c>
      <c r="AA7" s="18">
        <v>0</v>
      </c>
      <c r="AB7" s="18">
        <v>0</v>
      </c>
      <c r="AC7" s="21">
        <v>0</v>
      </c>
      <c r="AD7" s="34">
        <f t="shared" si="6"/>
        <v>0</v>
      </c>
      <c r="AE7" s="26">
        <v>0</v>
      </c>
      <c r="AF7" s="26">
        <v>0</v>
      </c>
      <c r="AG7" s="36">
        <v>0</v>
      </c>
      <c r="AH7" s="25">
        <v>0</v>
      </c>
      <c r="AI7" s="36">
        <v>0</v>
      </c>
      <c r="AJ7" s="23">
        <v>0</v>
      </c>
      <c r="AK7" s="37">
        <f t="shared" si="7"/>
        <v>0</v>
      </c>
    </row>
    <row r="8" spans="1:37" ht="19.5" customHeight="1" x14ac:dyDescent="0.2">
      <c r="A8" s="30" t="s">
        <v>31</v>
      </c>
      <c r="B8" s="38" t="s">
        <v>32</v>
      </c>
      <c r="C8" s="32" t="s">
        <v>33</v>
      </c>
      <c r="D8" s="33">
        <f t="shared" si="8"/>
        <v>0</v>
      </c>
      <c r="E8" s="23">
        <f t="shared" si="8"/>
        <v>0</v>
      </c>
      <c r="F8" s="24">
        <f t="shared" si="0"/>
        <v>0</v>
      </c>
      <c r="G8" s="25">
        <f t="shared" si="1"/>
        <v>0</v>
      </c>
      <c r="H8" s="24">
        <f t="shared" si="2"/>
        <v>0</v>
      </c>
      <c r="I8" s="23">
        <f t="shared" si="2"/>
        <v>0</v>
      </c>
      <c r="J8" s="34">
        <f t="shared" si="3"/>
        <v>0</v>
      </c>
      <c r="K8" s="33">
        <v>3967000</v>
      </c>
      <c r="L8" s="23">
        <v>0</v>
      </c>
      <c r="M8" s="24">
        <v>0</v>
      </c>
      <c r="N8" s="25">
        <v>0</v>
      </c>
      <c r="O8" s="24">
        <v>0</v>
      </c>
      <c r="P8" s="23">
        <v>0</v>
      </c>
      <c r="Q8" s="34">
        <f t="shared" si="4"/>
        <v>0</v>
      </c>
      <c r="R8" s="26">
        <v>0</v>
      </c>
      <c r="S8" s="23">
        <v>0</v>
      </c>
      <c r="T8" s="24">
        <v>0</v>
      </c>
      <c r="U8" s="25">
        <v>0</v>
      </c>
      <c r="V8" s="24">
        <v>0</v>
      </c>
      <c r="W8" s="23">
        <v>0</v>
      </c>
      <c r="X8" s="35">
        <f t="shared" si="5"/>
        <v>0</v>
      </c>
      <c r="Y8" s="16">
        <v>0</v>
      </c>
      <c r="Z8" s="21">
        <v>0</v>
      </c>
      <c r="AA8" s="18">
        <v>0</v>
      </c>
      <c r="AB8" s="18">
        <v>0</v>
      </c>
      <c r="AC8" s="21">
        <v>0</v>
      </c>
      <c r="AD8" s="34">
        <f t="shared" si="6"/>
        <v>0</v>
      </c>
      <c r="AE8" s="26">
        <v>3967000</v>
      </c>
      <c r="AF8" s="26">
        <v>0</v>
      </c>
      <c r="AG8" s="36">
        <v>0</v>
      </c>
      <c r="AH8" s="25">
        <v>0</v>
      </c>
      <c r="AI8" s="36">
        <v>0</v>
      </c>
      <c r="AJ8" s="23">
        <v>0</v>
      </c>
      <c r="AK8" s="37">
        <f t="shared" si="7"/>
        <v>0</v>
      </c>
    </row>
    <row r="9" spans="1:37" ht="19.5" customHeight="1" x14ac:dyDescent="0.2">
      <c r="A9" s="30" t="s">
        <v>34</v>
      </c>
      <c r="B9" s="38" t="s">
        <v>35</v>
      </c>
      <c r="C9" s="32" t="s">
        <v>36</v>
      </c>
      <c r="D9" s="33">
        <f t="shared" si="8"/>
        <v>0</v>
      </c>
      <c r="E9" s="23">
        <f t="shared" si="8"/>
        <v>0</v>
      </c>
      <c r="F9" s="24">
        <f t="shared" si="0"/>
        <v>0</v>
      </c>
      <c r="G9" s="25">
        <f t="shared" si="1"/>
        <v>0</v>
      </c>
      <c r="H9" s="24">
        <f t="shared" si="2"/>
        <v>0</v>
      </c>
      <c r="I9" s="23">
        <f t="shared" si="2"/>
        <v>0</v>
      </c>
      <c r="J9" s="34">
        <f t="shared" si="3"/>
        <v>0</v>
      </c>
      <c r="K9" s="33">
        <v>0</v>
      </c>
      <c r="L9" s="23">
        <v>0</v>
      </c>
      <c r="M9" s="24">
        <v>0</v>
      </c>
      <c r="N9" s="25">
        <v>0</v>
      </c>
      <c r="O9" s="24">
        <v>0</v>
      </c>
      <c r="P9" s="23">
        <v>0</v>
      </c>
      <c r="Q9" s="34">
        <f t="shared" si="4"/>
        <v>0</v>
      </c>
      <c r="R9" s="26">
        <v>0</v>
      </c>
      <c r="S9" s="23">
        <v>0</v>
      </c>
      <c r="T9" s="24">
        <v>0</v>
      </c>
      <c r="U9" s="25">
        <v>0</v>
      </c>
      <c r="V9" s="24">
        <v>0</v>
      </c>
      <c r="W9" s="23">
        <v>0</v>
      </c>
      <c r="X9" s="35">
        <f t="shared" si="5"/>
        <v>0</v>
      </c>
      <c r="Y9" s="16">
        <v>0</v>
      </c>
      <c r="Z9" s="21">
        <v>0</v>
      </c>
      <c r="AA9" s="18">
        <v>0</v>
      </c>
      <c r="AB9" s="18">
        <v>0</v>
      </c>
      <c r="AC9" s="21">
        <v>0</v>
      </c>
      <c r="AD9" s="34">
        <f t="shared" si="6"/>
        <v>0</v>
      </c>
      <c r="AE9" s="26">
        <v>0</v>
      </c>
      <c r="AF9" s="26">
        <v>0</v>
      </c>
      <c r="AG9" s="36">
        <v>0</v>
      </c>
      <c r="AH9" s="25">
        <v>0</v>
      </c>
      <c r="AI9" s="36">
        <v>0</v>
      </c>
      <c r="AJ9" s="23">
        <v>0</v>
      </c>
      <c r="AK9" s="37">
        <f t="shared" si="7"/>
        <v>0</v>
      </c>
    </row>
    <row r="10" spans="1:37" ht="19.5" customHeight="1" x14ac:dyDescent="0.2">
      <c r="A10" s="30" t="s">
        <v>37</v>
      </c>
      <c r="B10" s="38" t="s">
        <v>38</v>
      </c>
      <c r="C10" s="32" t="s">
        <v>39</v>
      </c>
      <c r="D10" s="33">
        <f t="shared" si="8"/>
        <v>0</v>
      </c>
      <c r="E10" s="23">
        <f t="shared" si="8"/>
        <v>0</v>
      </c>
      <c r="F10" s="24">
        <f t="shared" si="0"/>
        <v>0</v>
      </c>
      <c r="G10" s="25">
        <f t="shared" si="1"/>
        <v>0</v>
      </c>
      <c r="H10" s="24">
        <f t="shared" si="2"/>
        <v>0</v>
      </c>
      <c r="I10" s="23">
        <f t="shared" si="2"/>
        <v>0</v>
      </c>
      <c r="J10" s="34">
        <f t="shared" si="3"/>
        <v>0</v>
      </c>
      <c r="K10" s="33">
        <v>12000000</v>
      </c>
      <c r="L10" s="23">
        <v>0</v>
      </c>
      <c r="M10" s="24">
        <v>0</v>
      </c>
      <c r="N10" s="25">
        <v>0</v>
      </c>
      <c r="O10" s="24">
        <v>0</v>
      </c>
      <c r="P10" s="23">
        <v>0</v>
      </c>
      <c r="Q10" s="34">
        <f t="shared" si="4"/>
        <v>0</v>
      </c>
      <c r="R10" s="26">
        <v>150000</v>
      </c>
      <c r="S10" s="23">
        <v>0</v>
      </c>
      <c r="T10" s="24">
        <v>0</v>
      </c>
      <c r="U10" s="25">
        <v>0</v>
      </c>
      <c r="V10" s="24">
        <v>0</v>
      </c>
      <c r="W10" s="23">
        <v>0</v>
      </c>
      <c r="X10" s="35">
        <f t="shared" si="5"/>
        <v>0</v>
      </c>
      <c r="Y10" s="16">
        <v>0</v>
      </c>
      <c r="Z10" s="21">
        <v>0</v>
      </c>
      <c r="AA10" s="18">
        <v>0</v>
      </c>
      <c r="AB10" s="18">
        <v>0</v>
      </c>
      <c r="AC10" s="21">
        <v>0</v>
      </c>
      <c r="AD10" s="34">
        <f t="shared" si="6"/>
        <v>0</v>
      </c>
      <c r="AE10" s="17">
        <f>150000+12000000</f>
        <v>12150000</v>
      </c>
      <c r="AF10" s="17">
        <v>0</v>
      </c>
      <c r="AG10" s="28">
        <v>0</v>
      </c>
      <c r="AH10" s="19">
        <v>0</v>
      </c>
      <c r="AI10" s="28">
        <v>0</v>
      </c>
      <c r="AJ10" s="21">
        <v>0</v>
      </c>
      <c r="AK10" s="37">
        <f t="shared" si="7"/>
        <v>0</v>
      </c>
    </row>
    <row r="11" spans="1:37" ht="19.5" customHeight="1" x14ac:dyDescent="0.2">
      <c r="A11" s="30" t="s">
        <v>40</v>
      </c>
      <c r="B11" s="38" t="s">
        <v>41</v>
      </c>
      <c r="C11" s="32" t="s">
        <v>42</v>
      </c>
      <c r="D11" s="33">
        <f t="shared" si="8"/>
        <v>0</v>
      </c>
      <c r="E11" s="23">
        <f t="shared" si="8"/>
        <v>0</v>
      </c>
      <c r="F11" s="24">
        <f t="shared" si="0"/>
        <v>0</v>
      </c>
      <c r="G11" s="25">
        <f t="shared" si="1"/>
        <v>0</v>
      </c>
      <c r="H11" s="24">
        <f t="shared" si="2"/>
        <v>0</v>
      </c>
      <c r="I11" s="23">
        <f t="shared" si="2"/>
        <v>0</v>
      </c>
      <c r="J11" s="34">
        <f t="shared" si="3"/>
        <v>0</v>
      </c>
      <c r="K11" s="33">
        <v>0</v>
      </c>
      <c r="L11" s="23">
        <v>0</v>
      </c>
      <c r="M11" s="24">
        <v>0</v>
      </c>
      <c r="N11" s="25">
        <v>0</v>
      </c>
      <c r="O11" s="24">
        <v>0</v>
      </c>
      <c r="P11" s="23">
        <v>0</v>
      </c>
      <c r="Q11" s="34">
        <f t="shared" si="4"/>
        <v>0</v>
      </c>
      <c r="R11" s="26">
        <v>0</v>
      </c>
      <c r="S11" s="23">
        <v>0</v>
      </c>
      <c r="T11" s="24">
        <v>0</v>
      </c>
      <c r="U11" s="25">
        <v>0</v>
      </c>
      <c r="V11" s="24">
        <v>0</v>
      </c>
      <c r="W11" s="23">
        <v>0</v>
      </c>
      <c r="X11" s="35">
        <f t="shared" si="5"/>
        <v>0</v>
      </c>
      <c r="Y11" s="16">
        <v>0</v>
      </c>
      <c r="Z11" s="21">
        <v>0</v>
      </c>
      <c r="AA11" s="18">
        <v>0</v>
      </c>
      <c r="AB11" s="18">
        <v>0</v>
      </c>
      <c r="AC11" s="21">
        <v>0</v>
      </c>
      <c r="AD11" s="34">
        <f t="shared" si="6"/>
        <v>0</v>
      </c>
      <c r="AE11" s="26">
        <v>0</v>
      </c>
      <c r="AF11" s="26">
        <v>0</v>
      </c>
      <c r="AG11" s="36">
        <v>0</v>
      </c>
      <c r="AH11" s="25">
        <v>0</v>
      </c>
      <c r="AI11" s="36">
        <v>0</v>
      </c>
      <c r="AJ11" s="23">
        <v>0</v>
      </c>
      <c r="AK11" s="37">
        <f t="shared" si="7"/>
        <v>0</v>
      </c>
    </row>
    <row r="12" spans="1:37" ht="19.5" customHeight="1" x14ac:dyDescent="0.2">
      <c r="A12" s="30" t="s">
        <v>43</v>
      </c>
      <c r="B12" s="39" t="s">
        <v>44</v>
      </c>
      <c r="C12" s="32" t="s">
        <v>45</v>
      </c>
      <c r="D12" s="33">
        <f t="shared" si="8"/>
        <v>0</v>
      </c>
      <c r="E12" s="23">
        <f t="shared" si="8"/>
        <v>0</v>
      </c>
      <c r="F12" s="24">
        <f t="shared" si="0"/>
        <v>0</v>
      </c>
      <c r="G12" s="25">
        <f t="shared" si="1"/>
        <v>0</v>
      </c>
      <c r="H12" s="24">
        <f t="shared" si="2"/>
        <v>0</v>
      </c>
      <c r="I12" s="23">
        <f t="shared" si="2"/>
        <v>0</v>
      </c>
      <c r="J12" s="34">
        <f t="shared" si="3"/>
        <v>0</v>
      </c>
      <c r="K12" s="33">
        <v>2769000</v>
      </c>
      <c r="L12" s="23">
        <v>0</v>
      </c>
      <c r="M12" s="24">
        <v>0</v>
      </c>
      <c r="N12" s="25">
        <v>0</v>
      </c>
      <c r="O12" s="24">
        <v>0</v>
      </c>
      <c r="P12" s="23">
        <v>0</v>
      </c>
      <c r="Q12" s="34">
        <f t="shared" si="4"/>
        <v>0</v>
      </c>
      <c r="R12" s="26">
        <v>140000</v>
      </c>
      <c r="S12" s="23">
        <v>0</v>
      </c>
      <c r="T12" s="24">
        <v>0</v>
      </c>
      <c r="U12" s="25">
        <v>0</v>
      </c>
      <c r="V12" s="24">
        <v>0</v>
      </c>
      <c r="W12" s="23">
        <v>0</v>
      </c>
      <c r="X12" s="35">
        <f t="shared" si="5"/>
        <v>0</v>
      </c>
      <c r="Y12" s="16">
        <v>0</v>
      </c>
      <c r="Z12" s="21">
        <v>0</v>
      </c>
      <c r="AA12" s="18">
        <v>0</v>
      </c>
      <c r="AB12" s="18">
        <v>0</v>
      </c>
      <c r="AC12" s="21">
        <v>0</v>
      </c>
      <c r="AD12" s="34">
        <f t="shared" si="6"/>
        <v>0</v>
      </c>
      <c r="AE12" s="17">
        <f>140000+2769000</f>
        <v>2909000</v>
      </c>
      <c r="AF12" s="17">
        <v>0</v>
      </c>
      <c r="AG12" s="28">
        <v>0</v>
      </c>
      <c r="AH12" s="19">
        <v>0</v>
      </c>
      <c r="AI12" s="28">
        <v>0</v>
      </c>
      <c r="AJ12" s="21">
        <v>0</v>
      </c>
      <c r="AK12" s="37">
        <f t="shared" si="7"/>
        <v>0</v>
      </c>
    </row>
    <row r="13" spans="1:37" ht="19.5" customHeight="1" x14ac:dyDescent="0.2">
      <c r="A13" s="30" t="s">
        <v>46</v>
      </c>
      <c r="B13" s="39" t="s">
        <v>47</v>
      </c>
      <c r="C13" s="32" t="s">
        <v>48</v>
      </c>
      <c r="D13" s="33">
        <f t="shared" si="8"/>
        <v>0</v>
      </c>
      <c r="E13" s="23">
        <f t="shared" si="8"/>
        <v>0</v>
      </c>
      <c r="F13" s="24">
        <f t="shared" si="0"/>
        <v>0</v>
      </c>
      <c r="G13" s="25">
        <f t="shared" si="1"/>
        <v>0</v>
      </c>
      <c r="H13" s="24">
        <f t="shared" si="2"/>
        <v>0</v>
      </c>
      <c r="I13" s="23">
        <f t="shared" si="2"/>
        <v>0</v>
      </c>
      <c r="J13" s="34">
        <f t="shared" si="3"/>
        <v>0</v>
      </c>
      <c r="K13" s="33">
        <v>300000</v>
      </c>
      <c r="L13" s="23">
        <v>0</v>
      </c>
      <c r="M13" s="24">
        <v>0</v>
      </c>
      <c r="N13" s="25">
        <v>0</v>
      </c>
      <c r="O13" s="24">
        <v>0</v>
      </c>
      <c r="P13" s="23">
        <v>0</v>
      </c>
      <c r="Q13" s="34">
        <f t="shared" si="4"/>
        <v>0</v>
      </c>
      <c r="R13" s="26">
        <v>0</v>
      </c>
      <c r="S13" s="23">
        <v>0</v>
      </c>
      <c r="T13" s="24">
        <v>0</v>
      </c>
      <c r="U13" s="25">
        <v>0</v>
      </c>
      <c r="V13" s="24">
        <v>0</v>
      </c>
      <c r="W13" s="23">
        <v>0</v>
      </c>
      <c r="X13" s="35">
        <f t="shared" si="5"/>
        <v>0</v>
      </c>
      <c r="Y13" s="16">
        <v>0</v>
      </c>
      <c r="Z13" s="21">
        <v>0</v>
      </c>
      <c r="AA13" s="18">
        <v>0</v>
      </c>
      <c r="AB13" s="18">
        <v>0</v>
      </c>
      <c r="AC13" s="21">
        <v>0</v>
      </c>
      <c r="AD13" s="34">
        <f t="shared" si="6"/>
        <v>0</v>
      </c>
      <c r="AE13" s="26">
        <v>300000</v>
      </c>
      <c r="AF13" s="26">
        <v>0</v>
      </c>
      <c r="AG13" s="36">
        <v>0</v>
      </c>
      <c r="AH13" s="25">
        <v>0</v>
      </c>
      <c r="AI13" s="36">
        <v>0</v>
      </c>
      <c r="AJ13" s="23">
        <v>0</v>
      </c>
      <c r="AK13" s="37">
        <f t="shared" si="7"/>
        <v>0</v>
      </c>
    </row>
    <row r="14" spans="1:37" ht="19.5" customHeight="1" x14ac:dyDescent="0.2">
      <c r="A14" s="30" t="s">
        <v>49</v>
      </c>
      <c r="B14" s="39" t="s">
        <v>50</v>
      </c>
      <c r="C14" s="32" t="s">
        <v>51</v>
      </c>
      <c r="D14" s="33">
        <f t="shared" si="8"/>
        <v>0</v>
      </c>
      <c r="E14" s="23">
        <f t="shared" si="8"/>
        <v>0</v>
      </c>
      <c r="F14" s="24">
        <f t="shared" si="0"/>
        <v>0</v>
      </c>
      <c r="G14" s="25">
        <f t="shared" si="1"/>
        <v>0</v>
      </c>
      <c r="H14" s="24">
        <f t="shared" si="2"/>
        <v>0</v>
      </c>
      <c r="I14" s="23">
        <f t="shared" si="2"/>
        <v>0</v>
      </c>
      <c r="J14" s="34">
        <f t="shared" si="3"/>
        <v>0</v>
      </c>
      <c r="K14" s="33">
        <v>0</v>
      </c>
      <c r="L14" s="23">
        <v>0</v>
      </c>
      <c r="M14" s="24">
        <v>0</v>
      </c>
      <c r="N14" s="25">
        <v>0</v>
      </c>
      <c r="O14" s="24">
        <v>0</v>
      </c>
      <c r="P14" s="23">
        <v>0</v>
      </c>
      <c r="Q14" s="34">
        <f t="shared" si="4"/>
        <v>0</v>
      </c>
      <c r="R14" s="26">
        <v>0</v>
      </c>
      <c r="S14" s="23">
        <v>0</v>
      </c>
      <c r="T14" s="24">
        <v>0</v>
      </c>
      <c r="U14" s="25">
        <v>0</v>
      </c>
      <c r="V14" s="24">
        <v>0</v>
      </c>
      <c r="W14" s="23">
        <v>0</v>
      </c>
      <c r="X14" s="35">
        <f t="shared" si="5"/>
        <v>0</v>
      </c>
      <c r="Y14" s="16">
        <v>0</v>
      </c>
      <c r="Z14" s="21">
        <v>0</v>
      </c>
      <c r="AA14" s="18">
        <v>0</v>
      </c>
      <c r="AB14" s="18">
        <v>0</v>
      </c>
      <c r="AC14" s="21">
        <v>0</v>
      </c>
      <c r="AD14" s="34">
        <f t="shared" si="6"/>
        <v>0</v>
      </c>
      <c r="AE14" s="17">
        <v>0</v>
      </c>
      <c r="AF14" s="17">
        <v>0</v>
      </c>
      <c r="AG14" s="28">
        <v>0</v>
      </c>
      <c r="AH14" s="19">
        <v>0</v>
      </c>
      <c r="AI14" s="28">
        <v>0</v>
      </c>
      <c r="AJ14" s="21">
        <v>0</v>
      </c>
      <c r="AK14" s="37">
        <f t="shared" si="7"/>
        <v>0</v>
      </c>
    </row>
    <row r="15" spans="1:37" s="40" customFormat="1" ht="19.5" customHeight="1" x14ac:dyDescent="0.2">
      <c r="A15" s="30" t="s">
        <v>52</v>
      </c>
      <c r="B15" s="39" t="s">
        <v>53</v>
      </c>
      <c r="C15" s="32" t="s">
        <v>54</v>
      </c>
      <c r="D15" s="33">
        <f t="shared" si="8"/>
        <v>0</v>
      </c>
      <c r="E15" s="23">
        <f t="shared" si="8"/>
        <v>0</v>
      </c>
      <c r="F15" s="24">
        <f t="shared" si="0"/>
        <v>0</v>
      </c>
      <c r="G15" s="25">
        <f t="shared" si="1"/>
        <v>0</v>
      </c>
      <c r="H15" s="24">
        <f t="shared" si="2"/>
        <v>0</v>
      </c>
      <c r="I15" s="23">
        <f t="shared" si="2"/>
        <v>0</v>
      </c>
      <c r="J15" s="34">
        <f t="shared" si="3"/>
        <v>0</v>
      </c>
      <c r="K15" s="33">
        <v>0</v>
      </c>
      <c r="L15" s="23">
        <v>0</v>
      </c>
      <c r="M15" s="24">
        <v>0</v>
      </c>
      <c r="N15" s="25">
        <v>0</v>
      </c>
      <c r="O15" s="24">
        <v>0</v>
      </c>
      <c r="P15" s="23">
        <v>0</v>
      </c>
      <c r="Q15" s="34">
        <f t="shared" si="4"/>
        <v>0</v>
      </c>
      <c r="R15" s="26">
        <v>0</v>
      </c>
      <c r="S15" s="23">
        <v>0</v>
      </c>
      <c r="T15" s="24">
        <v>0</v>
      </c>
      <c r="U15" s="25">
        <v>0</v>
      </c>
      <c r="V15" s="24">
        <v>0</v>
      </c>
      <c r="W15" s="23">
        <v>0</v>
      </c>
      <c r="X15" s="35">
        <f t="shared" si="5"/>
        <v>0</v>
      </c>
      <c r="Y15" s="16">
        <v>0</v>
      </c>
      <c r="Z15" s="21">
        <v>0</v>
      </c>
      <c r="AA15" s="18">
        <v>0</v>
      </c>
      <c r="AB15" s="18">
        <v>0</v>
      </c>
      <c r="AC15" s="21">
        <v>0</v>
      </c>
      <c r="AD15" s="34">
        <f t="shared" si="6"/>
        <v>0</v>
      </c>
      <c r="AE15" s="26">
        <v>0</v>
      </c>
      <c r="AF15" s="26">
        <v>0</v>
      </c>
      <c r="AG15" s="36">
        <v>0</v>
      </c>
      <c r="AH15" s="25">
        <v>0</v>
      </c>
      <c r="AI15" s="36">
        <v>0</v>
      </c>
      <c r="AJ15" s="23">
        <v>0</v>
      </c>
      <c r="AK15" s="37">
        <f t="shared" si="7"/>
        <v>0</v>
      </c>
    </row>
    <row r="16" spans="1:37" s="40" customFormat="1" ht="19.5" customHeight="1" x14ac:dyDescent="0.2">
      <c r="A16" s="30" t="s">
        <v>55</v>
      </c>
      <c r="B16" s="39" t="s">
        <v>56</v>
      </c>
      <c r="C16" s="32" t="s">
        <v>57</v>
      </c>
      <c r="D16" s="33">
        <f t="shared" si="8"/>
        <v>0</v>
      </c>
      <c r="E16" s="23">
        <f t="shared" si="8"/>
        <v>0</v>
      </c>
      <c r="F16" s="24">
        <f t="shared" si="0"/>
        <v>0</v>
      </c>
      <c r="G16" s="25">
        <f t="shared" si="1"/>
        <v>0</v>
      </c>
      <c r="H16" s="24">
        <f t="shared" si="2"/>
        <v>0</v>
      </c>
      <c r="I16" s="23">
        <f t="shared" si="2"/>
        <v>0</v>
      </c>
      <c r="J16" s="34">
        <f t="shared" si="3"/>
        <v>0</v>
      </c>
      <c r="K16" s="33">
        <v>0</v>
      </c>
      <c r="L16" s="23">
        <v>0</v>
      </c>
      <c r="M16" s="24">
        <v>0</v>
      </c>
      <c r="N16" s="25">
        <v>0</v>
      </c>
      <c r="O16" s="24">
        <v>0</v>
      </c>
      <c r="P16" s="23">
        <v>0</v>
      </c>
      <c r="Q16" s="34">
        <f t="shared" si="4"/>
        <v>0</v>
      </c>
      <c r="R16" s="26">
        <v>0</v>
      </c>
      <c r="S16" s="23">
        <v>0</v>
      </c>
      <c r="T16" s="24">
        <v>0</v>
      </c>
      <c r="U16" s="25">
        <v>0</v>
      </c>
      <c r="V16" s="24">
        <v>0</v>
      </c>
      <c r="W16" s="23">
        <v>0</v>
      </c>
      <c r="X16" s="35">
        <f t="shared" si="5"/>
        <v>0</v>
      </c>
      <c r="Y16" s="16">
        <v>0</v>
      </c>
      <c r="Z16" s="21">
        <v>0</v>
      </c>
      <c r="AA16" s="18">
        <v>0</v>
      </c>
      <c r="AB16" s="18">
        <v>0</v>
      </c>
      <c r="AC16" s="21">
        <v>0</v>
      </c>
      <c r="AD16" s="34">
        <f t="shared" si="6"/>
        <v>0</v>
      </c>
      <c r="AE16" s="26">
        <v>0</v>
      </c>
      <c r="AF16" s="26">
        <v>0</v>
      </c>
      <c r="AG16" s="36">
        <v>0</v>
      </c>
      <c r="AH16" s="25">
        <v>0</v>
      </c>
      <c r="AI16" s="36">
        <v>0</v>
      </c>
      <c r="AJ16" s="23">
        <v>0</v>
      </c>
      <c r="AK16" s="37">
        <f t="shared" si="7"/>
        <v>0</v>
      </c>
    </row>
    <row r="17" spans="1:38" s="40" customFormat="1" ht="18.600000000000001" customHeight="1" x14ac:dyDescent="0.2">
      <c r="A17" s="41" t="s">
        <v>58</v>
      </c>
      <c r="B17" s="42" t="s">
        <v>59</v>
      </c>
      <c r="C17" s="43" t="s">
        <v>60</v>
      </c>
      <c r="D17" s="44">
        <f t="shared" ref="D17:I17" si="9">SUM(D4:D16)</f>
        <v>357723000</v>
      </c>
      <c r="E17" s="45">
        <f t="shared" si="9"/>
        <v>0</v>
      </c>
      <c r="F17" s="46">
        <f t="shared" si="9"/>
        <v>0</v>
      </c>
      <c r="G17" s="47">
        <f>SUM(G4:G16)</f>
        <v>0</v>
      </c>
      <c r="H17" s="46">
        <f t="shared" si="9"/>
        <v>0</v>
      </c>
      <c r="I17" s="45">
        <f t="shared" si="9"/>
        <v>0</v>
      </c>
      <c r="J17" s="48">
        <f t="shared" si="3"/>
        <v>0</v>
      </c>
      <c r="K17" s="44">
        <f t="shared" ref="K17:P17" si="10">SUM(K4:K16)</f>
        <v>21020000</v>
      </c>
      <c r="L17" s="45">
        <f>SUM(L4:L16)</f>
        <v>0</v>
      </c>
      <c r="M17" s="46">
        <f t="shared" si="10"/>
        <v>0</v>
      </c>
      <c r="N17" s="47">
        <f t="shared" si="10"/>
        <v>0</v>
      </c>
      <c r="O17" s="46">
        <f t="shared" si="10"/>
        <v>0</v>
      </c>
      <c r="P17" s="45">
        <f t="shared" si="10"/>
        <v>0</v>
      </c>
      <c r="Q17" s="48">
        <f t="shared" si="4"/>
        <v>0</v>
      </c>
      <c r="R17" s="44">
        <f>SUM(R4:R16)</f>
        <v>7190000</v>
      </c>
      <c r="S17" s="45">
        <f>SUM(S4:S16)</f>
        <v>0</v>
      </c>
      <c r="T17" s="46">
        <f t="shared" ref="T17:W17" si="11">SUM(T4:T16)</f>
        <v>0</v>
      </c>
      <c r="U17" s="47">
        <f t="shared" si="11"/>
        <v>0</v>
      </c>
      <c r="V17" s="46">
        <f t="shared" si="11"/>
        <v>0</v>
      </c>
      <c r="W17" s="45">
        <f t="shared" si="11"/>
        <v>0</v>
      </c>
      <c r="X17" s="49">
        <f t="shared" si="5"/>
        <v>0</v>
      </c>
      <c r="Y17" s="44">
        <f>SUM(Y4:Y16)</f>
        <v>0</v>
      </c>
      <c r="Z17" s="45">
        <f>SUM(Z4:Z16)</f>
        <v>0</v>
      </c>
      <c r="AA17" s="46">
        <f>SUM(AA4:AA16)</f>
        <v>0</v>
      </c>
      <c r="AB17" s="46">
        <f>SUM(AB4:AB16)</f>
        <v>0</v>
      </c>
      <c r="AC17" s="45">
        <f>SUM(AC4:AC16)</f>
        <v>0</v>
      </c>
      <c r="AD17" s="48">
        <f t="shared" si="6"/>
        <v>0</v>
      </c>
      <c r="AE17" s="50">
        <f>SUM(AE4:AE16)</f>
        <v>385933000</v>
      </c>
      <c r="AF17" s="50">
        <f t="shared" ref="AF17:AJ17" si="12">SUM(AF4:AF16)</f>
        <v>0</v>
      </c>
      <c r="AG17" s="51">
        <f t="shared" si="12"/>
        <v>0</v>
      </c>
      <c r="AH17" s="47">
        <f t="shared" si="12"/>
        <v>0</v>
      </c>
      <c r="AI17" s="51">
        <f t="shared" si="12"/>
        <v>0</v>
      </c>
      <c r="AJ17" s="45">
        <f t="shared" si="12"/>
        <v>0</v>
      </c>
      <c r="AK17" s="52">
        <f t="shared" si="7"/>
        <v>0</v>
      </c>
    </row>
    <row r="18" spans="1:38" ht="19.5" customHeight="1" x14ac:dyDescent="0.2">
      <c r="A18" s="30" t="s">
        <v>61</v>
      </c>
      <c r="B18" s="39" t="s">
        <v>62</v>
      </c>
      <c r="C18" s="32" t="s">
        <v>63</v>
      </c>
      <c r="D18" s="33">
        <f t="shared" ref="D18:F21" si="13">AE18-Y18-R18-K18</f>
        <v>0</v>
      </c>
      <c r="E18" s="23">
        <f t="shared" si="13"/>
        <v>0</v>
      </c>
      <c r="F18" s="24">
        <f t="shared" si="13"/>
        <v>0</v>
      </c>
      <c r="G18" s="25">
        <f>AH18-U18-N18</f>
        <v>0</v>
      </c>
      <c r="H18" s="24">
        <f t="shared" ref="H18:I21" si="14">AI18-AB18-V18-O18</f>
        <v>0</v>
      </c>
      <c r="I18" s="23">
        <f t="shared" si="14"/>
        <v>0</v>
      </c>
      <c r="J18" s="34">
        <f t="shared" si="3"/>
        <v>0</v>
      </c>
      <c r="K18" s="33">
        <v>0</v>
      </c>
      <c r="L18" s="23">
        <v>0</v>
      </c>
      <c r="M18" s="24">
        <v>0</v>
      </c>
      <c r="N18" s="25">
        <v>0</v>
      </c>
      <c r="O18" s="24">
        <v>0</v>
      </c>
      <c r="P18" s="23">
        <v>0</v>
      </c>
      <c r="Q18" s="34">
        <f t="shared" si="4"/>
        <v>0</v>
      </c>
      <c r="R18" s="33">
        <v>0</v>
      </c>
      <c r="S18" s="23">
        <v>0</v>
      </c>
      <c r="T18" s="24">
        <v>0</v>
      </c>
      <c r="U18" s="25">
        <v>0</v>
      </c>
      <c r="V18" s="24">
        <v>0</v>
      </c>
      <c r="W18" s="23">
        <v>0</v>
      </c>
      <c r="X18" s="35">
        <f t="shared" si="5"/>
        <v>0</v>
      </c>
      <c r="Y18" s="33">
        <v>0</v>
      </c>
      <c r="Z18" s="23">
        <v>0</v>
      </c>
      <c r="AA18" s="24">
        <v>0</v>
      </c>
      <c r="AB18" s="24">
        <v>0</v>
      </c>
      <c r="AC18" s="23">
        <v>0</v>
      </c>
      <c r="AD18" s="34">
        <f t="shared" si="6"/>
        <v>0</v>
      </c>
      <c r="AE18" s="26">
        <v>0</v>
      </c>
      <c r="AF18" s="26">
        <v>0</v>
      </c>
      <c r="AG18" s="36">
        <v>0</v>
      </c>
      <c r="AH18" s="25">
        <v>0</v>
      </c>
      <c r="AI18" s="36">
        <v>0</v>
      </c>
      <c r="AJ18" s="23">
        <v>0</v>
      </c>
      <c r="AK18" s="37">
        <f t="shared" si="7"/>
        <v>0</v>
      </c>
    </row>
    <row r="19" spans="1:38" ht="29.25" customHeight="1" x14ac:dyDescent="0.2">
      <c r="A19" s="30" t="s">
        <v>64</v>
      </c>
      <c r="B19" s="39" t="s">
        <v>65</v>
      </c>
      <c r="C19" s="32" t="s">
        <v>66</v>
      </c>
      <c r="D19" s="33">
        <f t="shared" si="13"/>
        <v>0</v>
      </c>
      <c r="E19" s="23">
        <f t="shared" si="13"/>
        <v>0</v>
      </c>
      <c r="F19" s="24">
        <f t="shared" si="13"/>
        <v>0</v>
      </c>
      <c r="G19" s="25">
        <f>AH19-U19-N19</f>
        <v>0</v>
      </c>
      <c r="H19" s="24">
        <f t="shared" si="14"/>
        <v>0</v>
      </c>
      <c r="I19" s="23">
        <f t="shared" si="14"/>
        <v>0</v>
      </c>
      <c r="J19" s="34">
        <f t="shared" si="3"/>
        <v>0</v>
      </c>
      <c r="K19" s="33">
        <v>10150000</v>
      </c>
      <c r="L19" s="23">
        <v>0</v>
      </c>
      <c r="M19" s="24">
        <v>0</v>
      </c>
      <c r="N19" s="25">
        <v>0</v>
      </c>
      <c r="O19" s="24">
        <v>0</v>
      </c>
      <c r="P19" s="23">
        <v>0</v>
      </c>
      <c r="Q19" s="34">
        <f t="shared" si="4"/>
        <v>0</v>
      </c>
      <c r="R19" s="33">
        <v>0</v>
      </c>
      <c r="S19" s="23">
        <v>0</v>
      </c>
      <c r="T19" s="24">
        <v>0</v>
      </c>
      <c r="U19" s="25">
        <v>0</v>
      </c>
      <c r="V19" s="24">
        <v>0</v>
      </c>
      <c r="W19" s="23">
        <v>0</v>
      </c>
      <c r="X19" s="35">
        <f t="shared" si="5"/>
        <v>0</v>
      </c>
      <c r="Y19" s="33">
        <v>0</v>
      </c>
      <c r="Z19" s="23">
        <v>0</v>
      </c>
      <c r="AA19" s="24">
        <v>0</v>
      </c>
      <c r="AB19" s="24">
        <v>0</v>
      </c>
      <c r="AC19" s="23">
        <v>0</v>
      </c>
      <c r="AD19" s="34">
        <f t="shared" si="6"/>
        <v>0</v>
      </c>
      <c r="AE19" s="26">
        <v>10150000</v>
      </c>
      <c r="AF19" s="26">
        <v>0</v>
      </c>
      <c r="AG19" s="36">
        <v>0</v>
      </c>
      <c r="AH19" s="25">
        <v>0</v>
      </c>
      <c r="AI19" s="36">
        <v>0</v>
      </c>
      <c r="AJ19" s="23">
        <v>0</v>
      </c>
      <c r="AK19" s="37">
        <f t="shared" si="7"/>
        <v>0</v>
      </c>
    </row>
    <row r="20" spans="1:38" ht="19.5" customHeight="1" x14ac:dyDescent="0.2">
      <c r="A20" s="30" t="s">
        <v>67</v>
      </c>
      <c r="B20" s="53" t="s">
        <v>68</v>
      </c>
      <c r="C20" s="32" t="s">
        <v>69</v>
      </c>
      <c r="D20" s="33">
        <f t="shared" si="13"/>
        <v>0</v>
      </c>
      <c r="E20" s="23">
        <f t="shared" si="13"/>
        <v>0</v>
      </c>
      <c r="F20" s="24">
        <f t="shared" si="13"/>
        <v>0</v>
      </c>
      <c r="G20" s="25">
        <f>AH20-U20-N20</f>
        <v>0</v>
      </c>
      <c r="H20" s="24">
        <f t="shared" si="14"/>
        <v>0</v>
      </c>
      <c r="I20" s="23">
        <f t="shared" si="14"/>
        <v>0</v>
      </c>
      <c r="J20" s="34">
        <f t="shared" si="3"/>
        <v>0</v>
      </c>
      <c r="K20" s="33">
        <v>0</v>
      </c>
      <c r="L20" s="23">
        <v>0</v>
      </c>
      <c r="M20" s="24">
        <v>0</v>
      </c>
      <c r="N20" s="25">
        <v>0</v>
      </c>
      <c r="O20" s="24">
        <v>0</v>
      </c>
      <c r="P20" s="23">
        <v>0</v>
      </c>
      <c r="Q20" s="34">
        <f t="shared" si="4"/>
        <v>0</v>
      </c>
      <c r="R20" s="33">
        <v>200000</v>
      </c>
      <c r="S20" s="23">
        <v>0</v>
      </c>
      <c r="T20" s="24">
        <v>0</v>
      </c>
      <c r="U20" s="25">
        <v>0</v>
      </c>
      <c r="V20" s="24">
        <v>0</v>
      </c>
      <c r="W20" s="23">
        <v>0</v>
      </c>
      <c r="X20" s="35">
        <f t="shared" si="5"/>
        <v>0</v>
      </c>
      <c r="Y20" s="33">
        <v>0</v>
      </c>
      <c r="Z20" s="23">
        <v>0</v>
      </c>
      <c r="AA20" s="24">
        <v>0</v>
      </c>
      <c r="AB20" s="24">
        <v>0</v>
      </c>
      <c r="AC20" s="23">
        <v>0</v>
      </c>
      <c r="AD20" s="34">
        <f t="shared" si="6"/>
        <v>0</v>
      </c>
      <c r="AE20" s="26">
        <v>200000</v>
      </c>
      <c r="AF20" s="26">
        <v>0</v>
      </c>
      <c r="AG20" s="36">
        <v>0</v>
      </c>
      <c r="AH20" s="25">
        <v>0</v>
      </c>
      <c r="AI20" s="36">
        <v>0</v>
      </c>
      <c r="AJ20" s="23">
        <v>0</v>
      </c>
      <c r="AK20" s="37">
        <f t="shared" si="7"/>
        <v>0</v>
      </c>
    </row>
    <row r="21" spans="1:38" ht="19.5" customHeight="1" x14ac:dyDescent="0.2">
      <c r="A21" s="41" t="s">
        <v>70</v>
      </c>
      <c r="B21" s="54" t="s">
        <v>71</v>
      </c>
      <c r="C21" s="43" t="s">
        <v>72</v>
      </c>
      <c r="D21" s="44">
        <f t="shared" si="13"/>
        <v>0</v>
      </c>
      <c r="E21" s="45">
        <f t="shared" si="13"/>
        <v>0</v>
      </c>
      <c r="F21" s="46">
        <f t="shared" si="13"/>
        <v>0</v>
      </c>
      <c r="G21" s="47">
        <f>AH21-U21-N21</f>
        <v>0</v>
      </c>
      <c r="H21" s="46">
        <f t="shared" si="14"/>
        <v>0</v>
      </c>
      <c r="I21" s="45">
        <f t="shared" si="14"/>
        <v>0</v>
      </c>
      <c r="J21" s="48">
        <f t="shared" si="3"/>
        <v>0</v>
      </c>
      <c r="K21" s="44">
        <f t="shared" ref="K21:P21" si="15">SUM(K18:K20)</f>
        <v>10150000</v>
      </c>
      <c r="L21" s="45">
        <f>SUM(L18:L20)</f>
        <v>0</v>
      </c>
      <c r="M21" s="46">
        <f t="shared" si="15"/>
        <v>0</v>
      </c>
      <c r="N21" s="47">
        <f t="shared" si="15"/>
        <v>0</v>
      </c>
      <c r="O21" s="46">
        <f t="shared" si="15"/>
        <v>0</v>
      </c>
      <c r="P21" s="45">
        <f t="shared" si="15"/>
        <v>0</v>
      </c>
      <c r="Q21" s="48">
        <f t="shared" si="4"/>
        <v>0</v>
      </c>
      <c r="R21" s="44">
        <f>SUM(R18:R20)</f>
        <v>200000</v>
      </c>
      <c r="S21" s="45">
        <f>SUM(S18:S20)</f>
        <v>0</v>
      </c>
      <c r="T21" s="46">
        <f t="shared" ref="T21:W21" si="16">SUM(T18:T20)</f>
        <v>0</v>
      </c>
      <c r="U21" s="47">
        <f t="shared" si="16"/>
        <v>0</v>
      </c>
      <c r="V21" s="46">
        <f t="shared" si="16"/>
        <v>0</v>
      </c>
      <c r="W21" s="45">
        <f t="shared" si="16"/>
        <v>0</v>
      </c>
      <c r="X21" s="49">
        <f t="shared" si="5"/>
        <v>0</v>
      </c>
      <c r="Y21" s="44">
        <f>SUM(Y18:Y20)</f>
        <v>0</v>
      </c>
      <c r="Z21" s="45">
        <f>SUM(Z18:Z20)</f>
        <v>0</v>
      </c>
      <c r="AA21" s="46">
        <f>SUM(AA18:AA20)</f>
        <v>0</v>
      </c>
      <c r="AB21" s="46">
        <f>SUM(AB18:AB20)</f>
        <v>0</v>
      </c>
      <c r="AC21" s="45">
        <f>SUM(AC18:AC20)</f>
        <v>0</v>
      </c>
      <c r="AD21" s="48">
        <f t="shared" si="6"/>
        <v>0</v>
      </c>
      <c r="AE21" s="50">
        <f t="shared" ref="AE21:AJ21" si="17">SUM(AE18:AE20)</f>
        <v>10350000</v>
      </c>
      <c r="AF21" s="50">
        <f t="shared" si="17"/>
        <v>0</v>
      </c>
      <c r="AG21" s="51">
        <f t="shared" si="17"/>
        <v>0</v>
      </c>
      <c r="AH21" s="47">
        <f t="shared" si="17"/>
        <v>0</v>
      </c>
      <c r="AI21" s="51">
        <f t="shared" si="17"/>
        <v>0</v>
      </c>
      <c r="AJ21" s="45">
        <f t="shared" si="17"/>
        <v>0</v>
      </c>
      <c r="AK21" s="52">
        <f t="shared" si="7"/>
        <v>0</v>
      </c>
    </row>
    <row r="22" spans="1:38" ht="19.5" customHeight="1" x14ac:dyDescent="0.2">
      <c r="A22" s="55" t="s">
        <v>73</v>
      </c>
      <c r="B22" s="56" t="s">
        <v>74</v>
      </c>
      <c r="C22" s="57" t="s">
        <v>75</v>
      </c>
      <c r="D22" s="58">
        <f t="shared" ref="D22:I22" si="18">SUM(D21,D17)</f>
        <v>357723000</v>
      </c>
      <c r="E22" s="59">
        <f t="shared" si="18"/>
        <v>0</v>
      </c>
      <c r="F22" s="59">
        <f t="shared" si="18"/>
        <v>0</v>
      </c>
      <c r="G22" s="59">
        <f t="shared" si="18"/>
        <v>0</v>
      </c>
      <c r="H22" s="59">
        <f t="shared" si="18"/>
        <v>0</v>
      </c>
      <c r="I22" s="59">
        <f t="shared" si="18"/>
        <v>0</v>
      </c>
      <c r="J22" s="60">
        <f t="shared" si="3"/>
        <v>0</v>
      </c>
      <c r="K22" s="58">
        <f t="shared" ref="K22:P22" si="19">SUM(K21,K17)</f>
        <v>31170000</v>
      </c>
      <c r="L22" s="59">
        <f>SUM(L21,L17)</f>
        <v>0</v>
      </c>
      <c r="M22" s="59">
        <f t="shared" si="19"/>
        <v>0</v>
      </c>
      <c r="N22" s="61">
        <f t="shared" si="19"/>
        <v>0</v>
      </c>
      <c r="O22" s="59">
        <f t="shared" si="19"/>
        <v>0</v>
      </c>
      <c r="P22" s="59">
        <f t="shared" si="19"/>
        <v>0</v>
      </c>
      <c r="Q22" s="60">
        <f t="shared" si="4"/>
        <v>0</v>
      </c>
      <c r="R22" s="61">
        <f t="shared" ref="R22:W22" si="20">SUM(R21,R17)</f>
        <v>7390000</v>
      </c>
      <c r="S22" s="59">
        <f t="shared" si="20"/>
        <v>0</v>
      </c>
      <c r="T22" s="61">
        <f t="shared" si="20"/>
        <v>0</v>
      </c>
      <c r="U22" s="61">
        <f t="shared" si="20"/>
        <v>0</v>
      </c>
      <c r="V22" s="59">
        <f t="shared" si="20"/>
        <v>0</v>
      </c>
      <c r="W22" s="59">
        <f t="shared" si="20"/>
        <v>0</v>
      </c>
      <c r="X22" s="62">
        <f t="shared" si="5"/>
        <v>0</v>
      </c>
      <c r="Y22" s="58">
        <f>SUM(Y21,Y17)</f>
        <v>0</v>
      </c>
      <c r="Z22" s="59">
        <f>SUM(Z21,Z17)</f>
        <v>0</v>
      </c>
      <c r="AA22" s="59">
        <f>SUM(AA21,AA17)</f>
        <v>0</v>
      </c>
      <c r="AB22" s="59">
        <f>SUM(AB21,AB17)</f>
        <v>0</v>
      </c>
      <c r="AC22" s="59">
        <f>SUM(AC21,AC17)</f>
        <v>0</v>
      </c>
      <c r="AD22" s="60">
        <f t="shared" si="6"/>
        <v>0</v>
      </c>
      <c r="AE22" s="61">
        <f t="shared" ref="AE22:AJ22" si="21">SUM(AE21,AE17)</f>
        <v>396283000</v>
      </c>
      <c r="AF22" s="61">
        <f t="shared" si="21"/>
        <v>0</v>
      </c>
      <c r="AG22" s="61">
        <f>SUM(AG21,AG17)</f>
        <v>0</v>
      </c>
      <c r="AH22" s="61">
        <f t="shared" si="21"/>
        <v>0</v>
      </c>
      <c r="AI22" s="61">
        <f t="shared" si="21"/>
        <v>0</v>
      </c>
      <c r="AJ22" s="59">
        <f t="shared" si="21"/>
        <v>0</v>
      </c>
      <c r="AK22" s="63">
        <f t="shared" si="7"/>
        <v>0</v>
      </c>
    </row>
    <row r="23" spans="1:38" s="66" customFormat="1" ht="19.5" customHeight="1" x14ac:dyDescent="0.2">
      <c r="A23" s="55" t="s">
        <v>76</v>
      </c>
      <c r="B23" s="64" t="s">
        <v>77</v>
      </c>
      <c r="C23" s="57" t="s">
        <v>78</v>
      </c>
      <c r="D23" s="58">
        <f t="shared" ref="D23:F26" si="22">AE23-Y23-R23-K23</f>
        <v>46835000</v>
      </c>
      <c r="E23" s="59">
        <f t="shared" si="22"/>
        <v>0</v>
      </c>
      <c r="F23" s="59">
        <f t="shared" si="22"/>
        <v>0</v>
      </c>
      <c r="G23" s="61">
        <f>AH23-U23-N23</f>
        <v>0</v>
      </c>
      <c r="H23" s="59">
        <f t="shared" ref="H23:I26" si="23">AI23-AB23-V23-O23</f>
        <v>0</v>
      </c>
      <c r="I23" s="59">
        <f t="shared" si="23"/>
        <v>0</v>
      </c>
      <c r="J23" s="60">
        <f t="shared" si="3"/>
        <v>0</v>
      </c>
      <c r="K23" s="58">
        <v>13539000</v>
      </c>
      <c r="L23" s="59">
        <v>0</v>
      </c>
      <c r="M23" s="59">
        <v>0</v>
      </c>
      <c r="N23" s="61">
        <v>0</v>
      </c>
      <c r="O23" s="59">
        <v>0</v>
      </c>
      <c r="P23" s="59">
        <v>0</v>
      </c>
      <c r="Q23" s="60">
        <f t="shared" si="4"/>
        <v>0</v>
      </c>
      <c r="R23" s="61">
        <v>1120000</v>
      </c>
      <c r="S23" s="59">
        <v>0</v>
      </c>
      <c r="T23" s="59">
        <v>0</v>
      </c>
      <c r="U23" s="61">
        <v>0</v>
      </c>
      <c r="V23" s="59">
        <v>0</v>
      </c>
      <c r="W23" s="59">
        <v>0</v>
      </c>
      <c r="X23" s="62">
        <f t="shared" si="5"/>
        <v>0</v>
      </c>
      <c r="Y23" s="58">
        <v>0</v>
      </c>
      <c r="Z23" s="59">
        <v>0</v>
      </c>
      <c r="AA23" s="59">
        <v>0</v>
      </c>
      <c r="AB23" s="59">
        <v>0</v>
      </c>
      <c r="AC23" s="59">
        <v>0</v>
      </c>
      <c r="AD23" s="60">
        <f t="shared" si="6"/>
        <v>0</v>
      </c>
      <c r="AE23" s="61">
        <f>1120000+13539000+46835000</f>
        <v>61494000</v>
      </c>
      <c r="AF23" s="59">
        <v>0</v>
      </c>
      <c r="AG23" s="59">
        <v>0</v>
      </c>
      <c r="AH23" s="61">
        <v>0</v>
      </c>
      <c r="AI23" s="59">
        <v>0</v>
      </c>
      <c r="AJ23" s="59">
        <v>0</v>
      </c>
      <c r="AK23" s="63">
        <f t="shared" si="7"/>
        <v>0</v>
      </c>
      <c r="AL23" s="65"/>
    </row>
    <row r="24" spans="1:38" ht="19.5" customHeight="1" x14ac:dyDescent="0.2">
      <c r="A24" s="67" t="s">
        <v>79</v>
      </c>
      <c r="B24" s="68" t="s">
        <v>80</v>
      </c>
      <c r="C24" s="69" t="s">
        <v>81</v>
      </c>
      <c r="D24" s="33">
        <f t="shared" si="22"/>
        <v>435000</v>
      </c>
      <c r="E24" s="23">
        <f t="shared" si="22"/>
        <v>0</v>
      </c>
      <c r="F24" s="24">
        <f t="shared" si="22"/>
        <v>0</v>
      </c>
      <c r="G24" s="25">
        <f>AH24-U24-N24</f>
        <v>0</v>
      </c>
      <c r="H24" s="24">
        <f t="shared" si="23"/>
        <v>0</v>
      </c>
      <c r="I24" s="23">
        <f t="shared" si="23"/>
        <v>0</v>
      </c>
      <c r="J24" s="34">
        <f t="shared" si="3"/>
        <v>0</v>
      </c>
      <c r="K24" s="33">
        <v>512000</v>
      </c>
      <c r="L24" s="23">
        <v>0</v>
      </c>
      <c r="M24" s="24">
        <v>0</v>
      </c>
      <c r="N24" s="25">
        <v>0</v>
      </c>
      <c r="O24" s="24">
        <v>0</v>
      </c>
      <c r="P24" s="23">
        <v>0</v>
      </c>
      <c r="Q24" s="34">
        <f t="shared" si="4"/>
        <v>0</v>
      </c>
      <c r="R24" s="26">
        <v>0</v>
      </c>
      <c r="S24" s="23">
        <v>0</v>
      </c>
      <c r="T24" s="24">
        <v>0</v>
      </c>
      <c r="U24" s="25">
        <v>0</v>
      </c>
      <c r="V24" s="24">
        <v>0</v>
      </c>
      <c r="W24" s="23">
        <v>0</v>
      </c>
      <c r="X24" s="35">
        <f t="shared" si="5"/>
        <v>0</v>
      </c>
      <c r="Y24" s="33">
        <v>0</v>
      </c>
      <c r="Z24" s="23">
        <v>0</v>
      </c>
      <c r="AA24" s="24">
        <v>0</v>
      </c>
      <c r="AB24" s="24">
        <v>0</v>
      </c>
      <c r="AC24" s="23">
        <v>0</v>
      </c>
      <c r="AD24" s="34">
        <f t="shared" si="6"/>
        <v>0</v>
      </c>
      <c r="AE24" s="26">
        <f>512000+435000</f>
        <v>947000</v>
      </c>
      <c r="AF24" s="26">
        <v>0</v>
      </c>
      <c r="AG24" s="36">
        <v>0</v>
      </c>
      <c r="AH24" s="25">
        <v>0</v>
      </c>
      <c r="AI24" s="36">
        <v>0</v>
      </c>
      <c r="AJ24" s="23">
        <v>0</v>
      </c>
      <c r="AK24" s="37">
        <f t="shared" si="7"/>
        <v>0</v>
      </c>
    </row>
    <row r="25" spans="1:38" ht="19.5" customHeight="1" x14ac:dyDescent="0.2">
      <c r="A25" s="67" t="s">
        <v>82</v>
      </c>
      <c r="B25" s="68" t="s">
        <v>83</v>
      </c>
      <c r="C25" s="69" t="s">
        <v>84</v>
      </c>
      <c r="D25" s="33">
        <f t="shared" si="22"/>
        <v>12225000</v>
      </c>
      <c r="E25" s="23">
        <f t="shared" si="22"/>
        <v>0</v>
      </c>
      <c r="F25" s="24">
        <f t="shared" si="22"/>
        <v>0</v>
      </c>
      <c r="G25" s="25">
        <f>AH25-U25-N25</f>
        <v>0</v>
      </c>
      <c r="H25" s="24">
        <f t="shared" si="23"/>
        <v>0</v>
      </c>
      <c r="I25" s="23">
        <f t="shared" si="23"/>
        <v>0</v>
      </c>
      <c r="J25" s="34">
        <f t="shared" si="3"/>
        <v>0</v>
      </c>
      <c r="K25" s="33">
        <v>36024000</v>
      </c>
      <c r="L25" s="23">
        <v>0</v>
      </c>
      <c r="M25" s="24">
        <v>0</v>
      </c>
      <c r="N25" s="25">
        <v>0</v>
      </c>
      <c r="O25" s="24">
        <v>0</v>
      </c>
      <c r="P25" s="23">
        <v>0</v>
      </c>
      <c r="Q25" s="34">
        <f t="shared" si="4"/>
        <v>0</v>
      </c>
      <c r="R25" s="26">
        <v>5000</v>
      </c>
      <c r="S25" s="23">
        <v>0</v>
      </c>
      <c r="T25" s="24">
        <v>0</v>
      </c>
      <c r="U25" s="25">
        <v>0</v>
      </c>
      <c r="V25" s="24">
        <v>0</v>
      </c>
      <c r="W25" s="23">
        <v>0</v>
      </c>
      <c r="X25" s="35">
        <f t="shared" si="5"/>
        <v>0</v>
      </c>
      <c r="Y25" s="33">
        <v>0</v>
      </c>
      <c r="Z25" s="23">
        <v>0</v>
      </c>
      <c r="AA25" s="24">
        <v>0</v>
      </c>
      <c r="AB25" s="24">
        <v>0</v>
      </c>
      <c r="AC25" s="23">
        <v>0</v>
      </c>
      <c r="AD25" s="34">
        <f t="shared" si="6"/>
        <v>0</v>
      </c>
      <c r="AE25" s="26">
        <f>5000+36024000+12225000</f>
        <v>48254000</v>
      </c>
      <c r="AF25" s="26">
        <v>0</v>
      </c>
      <c r="AG25" s="36">
        <v>0</v>
      </c>
      <c r="AH25" s="25">
        <v>0</v>
      </c>
      <c r="AI25" s="36">
        <v>0</v>
      </c>
      <c r="AJ25" s="23">
        <v>0</v>
      </c>
      <c r="AK25" s="37">
        <f t="shared" si="7"/>
        <v>0</v>
      </c>
    </row>
    <row r="26" spans="1:38" ht="19.5" customHeight="1" x14ac:dyDescent="0.2">
      <c r="A26" s="67" t="s">
        <v>85</v>
      </c>
      <c r="B26" s="68" t="s">
        <v>86</v>
      </c>
      <c r="C26" s="69" t="s">
        <v>87</v>
      </c>
      <c r="D26" s="33">
        <f t="shared" si="22"/>
        <v>0</v>
      </c>
      <c r="E26" s="23">
        <f t="shared" si="22"/>
        <v>0</v>
      </c>
      <c r="F26" s="24">
        <f t="shared" si="22"/>
        <v>0</v>
      </c>
      <c r="G26" s="25">
        <f>AH26-U26-N26</f>
        <v>0</v>
      </c>
      <c r="H26" s="24">
        <f t="shared" si="23"/>
        <v>0</v>
      </c>
      <c r="I26" s="23">
        <f t="shared" si="23"/>
        <v>0</v>
      </c>
      <c r="J26" s="34">
        <f t="shared" si="3"/>
        <v>0</v>
      </c>
      <c r="K26" s="33">
        <v>0</v>
      </c>
      <c r="L26" s="23">
        <v>0</v>
      </c>
      <c r="M26" s="24">
        <v>0</v>
      </c>
      <c r="N26" s="25">
        <v>0</v>
      </c>
      <c r="O26" s="24">
        <v>0</v>
      </c>
      <c r="P26" s="23">
        <v>0</v>
      </c>
      <c r="Q26" s="34">
        <f t="shared" si="4"/>
        <v>0</v>
      </c>
      <c r="R26" s="26">
        <v>0</v>
      </c>
      <c r="S26" s="23">
        <v>0</v>
      </c>
      <c r="T26" s="24">
        <v>0</v>
      </c>
      <c r="U26" s="25">
        <v>0</v>
      </c>
      <c r="V26" s="24">
        <v>0</v>
      </c>
      <c r="W26" s="23">
        <v>0</v>
      </c>
      <c r="X26" s="35">
        <f t="shared" si="5"/>
        <v>0</v>
      </c>
      <c r="Y26" s="33">
        <v>0</v>
      </c>
      <c r="Z26" s="23">
        <v>0</v>
      </c>
      <c r="AA26" s="24">
        <v>0</v>
      </c>
      <c r="AB26" s="24">
        <v>0</v>
      </c>
      <c r="AC26" s="23">
        <v>0</v>
      </c>
      <c r="AD26" s="34">
        <f t="shared" si="6"/>
        <v>0</v>
      </c>
      <c r="AE26" s="26">
        <v>0</v>
      </c>
      <c r="AF26" s="26">
        <v>0</v>
      </c>
      <c r="AG26" s="36">
        <v>0</v>
      </c>
      <c r="AH26" s="25">
        <v>0</v>
      </c>
      <c r="AI26" s="36">
        <v>0</v>
      </c>
      <c r="AJ26" s="23">
        <v>0</v>
      </c>
      <c r="AK26" s="37">
        <f t="shared" si="7"/>
        <v>0</v>
      </c>
    </row>
    <row r="27" spans="1:38" ht="19.5" customHeight="1" x14ac:dyDescent="0.2">
      <c r="A27" s="70" t="s">
        <v>88</v>
      </c>
      <c r="B27" s="71" t="s">
        <v>89</v>
      </c>
      <c r="C27" s="72" t="s">
        <v>90</v>
      </c>
      <c r="D27" s="44">
        <f t="shared" ref="D27:I27" si="24">SUM(D24:D26)</f>
        <v>12660000</v>
      </c>
      <c r="E27" s="45">
        <f t="shared" si="24"/>
        <v>0</v>
      </c>
      <c r="F27" s="46">
        <f t="shared" si="24"/>
        <v>0</v>
      </c>
      <c r="G27" s="47">
        <f t="shared" si="24"/>
        <v>0</v>
      </c>
      <c r="H27" s="46">
        <f t="shared" si="24"/>
        <v>0</v>
      </c>
      <c r="I27" s="45">
        <f t="shared" si="24"/>
        <v>0</v>
      </c>
      <c r="J27" s="48">
        <f t="shared" si="3"/>
        <v>0</v>
      </c>
      <c r="K27" s="44">
        <f t="shared" ref="K27:P27" si="25">SUM(K24:K26)</f>
        <v>36536000</v>
      </c>
      <c r="L27" s="45">
        <f t="shared" si="25"/>
        <v>0</v>
      </c>
      <c r="M27" s="46">
        <f t="shared" si="25"/>
        <v>0</v>
      </c>
      <c r="N27" s="47">
        <f t="shared" si="25"/>
        <v>0</v>
      </c>
      <c r="O27" s="46">
        <f t="shared" si="25"/>
        <v>0</v>
      </c>
      <c r="P27" s="45">
        <f t="shared" si="25"/>
        <v>0</v>
      </c>
      <c r="Q27" s="48">
        <f t="shared" si="4"/>
        <v>0</v>
      </c>
      <c r="R27" s="50">
        <f t="shared" ref="R27:W27" si="26">SUM(R24:R26)</f>
        <v>5000</v>
      </c>
      <c r="S27" s="45">
        <f t="shared" si="26"/>
        <v>0</v>
      </c>
      <c r="T27" s="46">
        <f t="shared" si="26"/>
        <v>0</v>
      </c>
      <c r="U27" s="47">
        <f t="shared" si="26"/>
        <v>0</v>
      </c>
      <c r="V27" s="46">
        <f t="shared" si="26"/>
        <v>0</v>
      </c>
      <c r="W27" s="45">
        <f t="shared" si="26"/>
        <v>0</v>
      </c>
      <c r="X27" s="49">
        <f t="shared" si="5"/>
        <v>0</v>
      </c>
      <c r="Y27" s="44">
        <f>SUM(Y24:Y26)</f>
        <v>0</v>
      </c>
      <c r="Z27" s="45">
        <f>SUM(Z24:Z26)</f>
        <v>0</v>
      </c>
      <c r="AA27" s="46">
        <f>SUM(AA24:AA26)</f>
        <v>0</v>
      </c>
      <c r="AB27" s="46">
        <f>SUM(AB24:AB26)</f>
        <v>0</v>
      </c>
      <c r="AC27" s="45">
        <f>SUM(AC24:AC26)</f>
        <v>0</v>
      </c>
      <c r="AD27" s="48">
        <f t="shared" si="6"/>
        <v>0</v>
      </c>
      <c r="AE27" s="50">
        <f t="shared" ref="AE27:AJ27" si="27">SUM(AE24:AE26)</f>
        <v>49201000</v>
      </c>
      <c r="AF27" s="50">
        <f t="shared" si="27"/>
        <v>0</v>
      </c>
      <c r="AG27" s="51">
        <f t="shared" si="27"/>
        <v>0</v>
      </c>
      <c r="AH27" s="47">
        <f t="shared" si="27"/>
        <v>0</v>
      </c>
      <c r="AI27" s="51">
        <f t="shared" si="27"/>
        <v>0</v>
      </c>
      <c r="AJ27" s="45">
        <f t="shared" si="27"/>
        <v>0</v>
      </c>
      <c r="AK27" s="52">
        <f t="shared" si="7"/>
        <v>0</v>
      </c>
    </row>
    <row r="28" spans="1:38" ht="19.5" customHeight="1" x14ac:dyDescent="0.2">
      <c r="A28" s="67" t="s">
        <v>91</v>
      </c>
      <c r="B28" s="68" t="s">
        <v>92</v>
      </c>
      <c r="C28" s="69" t="s">
        <v>93</v>
      </c>
      <c r="D28" s="33">
        <f t="shared" ref="D28:F29" si="28">AE28-Y28-R28-K28</f>
        <v>500000</v>
      </c>
      <c r="E28" s="23">
        <f t="shared" si="28"/>
        <v>0</v>
      </c>
      <c r="F28" s="24">
        <f t="shared" si="28"/>
        <v>0</v>
      </c>
      <c r="G28" s="25">
        <f>AH28-U28-N28</f>
        <v>0</v>
      </c>
      <c r="H28" s="24">
        <f>AI28-AB28-V28-O28</f>
        <v>0</v>
      </c>
      <c r="I28" s="23">
        <f>AJ28-AC28-W28-P28</f>
        <v>0</v>
      </c>
      <c r="J28" s="34">
        <f t="shared" si="3"/>
        <v>0</v>
      </c>
      <c r="K28" s="33">
        <v>4958000</v>
      </c>
      <c r="L28" s="23">
        <v>0</v>
      </c>
      <c r="M28" s="24">
        <v>0</v>
      </c>
      <c r="N28" s="25">
        <v>0</v>
      </c>
      <c r="O28" s="24">
        <v>0</v>
      </c>
      <c r="P28" s="23">
        <v>0</v>
      </c>
      <c r="Q28" s="34">
        <f t="shared" si="4"/>
        <v>0</v>
      </c>
      <c r="R28" s="26">
        <v>0</v>
      </c>
      <c r="S28" s="23">
        <v>0</v>
      </c>
      <c r="T28" s="24">
        <v>0</v>
      </c>
      <c r="U28" s="25">
        <v>0</v>
      </c>
      <c r="V28" s="24">
        <v>0</v>
      </c>
      <c r="W28" s="23">
        <v>0</v>
      </c>
      <c r="X28" s="35">
        <f t="shared" si="5"/>
        <v>0</v>
      </c>
      <c r="Y28" s="33">
        <v>0</v>
      </c>
      <c r="Z28" s="23">
        <v>0</v>
      </c>
      <c r="AA28" s="24">
        <v>0</v>
      </c>
      <c r="AB28" s="24">
        <v>0</v>
      </c>
      <c r="AC28" s="23">
        <v>0</v>
      </c>
      <c r="AD28" s="34">
        <f t="shared" si="6"/>
        <v>0</v>
      </c>
      <c r="AE28" s="26">
        <f>4958000+500000</f>
        <v>5458000</v>
      </c>
      <c r="AF28" s="26">
        <v>0</v>
      </c>
      <c r="AG28" s="36">
        <v>0</v>
      </c>
      <c r="AH28" s="25">
        <v>0</v>
      </c>
      <c r="AI28" s="36">
        <v>0</v>
      </c>
      <c r="AJ28" s="23">
        <v>0</v>
      </c>
      <c r="AK28" s="37">
        <f t="shared" si="7"/>
        <v>0</v>
      </c>
    </row>
    <row r="29" spans="1:38" ht="19.5" customHeight="1" x14ac:dyDescent="0.2">
      <c r="A29" s="67" t="s">
        <v>94</v>
      </c>
      <c r="B29" s="68" t="s">
        <v>95</v>
      </c>
      <c r="C29" s="69" t="s">
        <v>96</v>
      </c>
      <c r="D29" s="33">
        <f t="shared" si="28"/>
        <v>1500000</v>
      </c>
      <c r="E29" s="23">
        <f t="shared" si="28"/>
        <v>0</v>
      </c>
      <c r="F29" s="24">
        <f t="shared" si="28"/>
        <v>0</v>
      </c>
      <c r="G29" s="25">
        <f>AH29-U29-N29</f>
        <v>0</v>
      </c>
      <c r="H29" s="24">
        <f>AI29-AB29-V29-O29</f>
        <v>0</v>
      </c>
      <c r="I29" s="23">
        <f>AJ29-AC29-W29-P29</f>
        <v>0</v>
      </c>
      <c r="J29" s="34">
        <f t="shared" si="3"/>
        <v>0</v>
      </c>
      <c r="K29" s="33">
        <v>4698000</v>
      </c>
      <c r="L29" s="23">
        <v>0</v>
      </c>
      <c r="M29" s="24">
        <v>0</v>
      </c>
      <c r="N29" s="25">
        <v>0</v>
      </c>
      <c r="O29" s="24">
        <v>0</v>
      </c>
      <c r="P29" s="23">
        <v>0</v>
      </c>
      <c r="Q29" s="34">
        <f>L29-M29-O29</f>
        <v>0</v>
      </c>
      <c r="R29" s="26">
        <v>0</v>
      </c>
      <c r="S29" s="23">
        <v>0</v>
      </c>
      <c r="T29" s="24">
        <v>0</v>
      </c>
      <c r="U29" s="25">
        <v>0</v>
      </c>
      <c r="V29" s="24">
        <v>0</v>
      </c>
      <c r="W29" s="23">
        <v>0</v>
      </c>
      <c r="X29" s="35">
        <f t="shared" si="5"/>
        <v>0</v>
      </c>
      <c r="Y29" s="33">
        <v>0</v>
      </c>
      <c r="Z29" s="23">
        <v>0</v>
      </c>
      <c r="AA29" s="24">
        <v>0</v>
      </c>
      <c r="AB29" s="24">
        <v>0</v>
      </c>
      <c r="AC29" s="23">
        <v>0</v>
      </c>
      <c r="AD29" s="34">
        <f t="shared" si="6"/>
        <v>0</v>
      </c>
      <c r="AE29" s="26">
        <f>4698000+1500000</f>
        <v>6198000</v>
      </c>
      <c r="AF29" s="26">
        <v>0</v>
      </c>
      <c r="AG29" s="36">
        <v>0</v>
      </c>
      <c r="AH29" s="25">
        <v>0</v>
      </c>
      <c r="AI29" s="36">
        <v>0</v>
      </c>
      <c r="AJ29" s="23">
        <v>0</v>
      </c>
      <c r="AK29" s="37">
        <f t="shared" si="7"/>
        <v>0</v>
      </c>
      <c r="AL29" s="73"/>
    </row>
    <row r="30" spans="1:38" ht="19.5" customHeight="1" x14ac:dyDescent="0.2">
      <c r="A30" s="70" t="s">
        <v>97</v>
      </c>
      <c r="B30" s="71" t="s">
        <v>98</v>
      </c>
      <c r="C30" s="72" t="s">
        <v>99</v>
      </c>
      <c r="D30" s="44">
        <f t="shared" ref="D30:I30" si="29">SUM(D28:D29)</f>
        <v>2000000</v>
      </c>
      <c r="E30" s="45">
        <f t="shared" si="29"/>
        <v>0</v>
      </c>
      <c r="F30" s="46">
        <f t="shared" si="29"/>
        <v>0</v>
      </c>
      <c r="G30" s="47">
        <f t="shared" si="29"/>
        <v>0</v>
      </c>
      <c r="H30" s="46">
        <f t="shared" si="29"/>
        <v>0</v>
      </c>
      <c r="I30" s="45">
        <f t="shared" si="29"/>
        <v>0</v>
      </c>
      <c r="J30" s="48">
        <f t="shared" si="3"/>
        <v>0</v>
      </c>
      <c r="K30" s="44">
        <f t="shared" ref="K30:P30" si="30">SUM(K28:K29)</f>
        <v>9656000</v>
      </c>
      <c r="L30" s="45">
        <f t="shared" si="30"/>
        <v>0</v>
      </c>
      <c r="M30" s="46">
        <f t="shared" si="30"/>
        <v>0</v>
      </c>
      <c r="N30" s="47">
        <f t="shared" si="30"/>
        <v>0</v>
      </c>
      <c r="O30" s="46">
        <f t="shared" si="30"/>
        <v>0</v>
      </c>
      <c r="P30" s="45">
        <f t="shared" si="30"/>
        <v>0</v>
      </c>
      <c r="Q30" s="48">
        <f t="shared" si="4"/>
        <v>0</v>
      </c>
      <c r="R30" s="50">
        <f t="shared" ref="R30:W30" si="31">SUM(R28:R29)</f>
        <v>0</v>
      </c>
      <c r="S30" s="45">
        <f t="shared" si="31"/>
        <v>0</v>
      </c>
      <c r="T30" s="46">
        <f t="shared" si="31"/>
        <v>0</v>
      </c>
      <c r="U30" s="47">
        <f t="shared" si="31"/>
        <v>0</v>
      </c>
      <c r="V30" s="46">
        <f t="shared" si="31"/>
        <v>0</v>
      </c>
      <c r="W30" s="45">
        <f t="shared" si="31"/>
        <v>0</v>
      </c>
      <c r="X30" s="49">
        <f t="shared" si="5"/>
        <v>0</v>
      </c>
      <c r="Y30" s="44">
        <f>SUM(Y28:Y29)</f>
        <v>0</v>
      </c>
      <c r="Z30" s="45">
        <f>SUM(Z28:Z29)</f>
        <v>0</v>
      </c>
      <c r="AA30" s="46">
        <f>SUM(AA28:AA29)</f>
        <v>0</v>
      </c>
      <c r="AB30" s="46">
        <f>SUM(AB28:AB29)</f>
        <v>0</v>
      </c>
      <c r="AC30" s="45">
        <f>SUM(AC28:AC29)</f>
        <v>0</v>
      </c>
      <c r="AD30" s="48">
        <f t="shared" si="6"/>
        <v>0</v>
      </c>
      <c r="AE30" s="50">
        <f t="shared" ref="AE30:AJ30" si="32">SUM(AE28:AE29)</f>
        <v>11656000</v>
      </c>
      <c r="AF30" s="50">
        <f t="shared" si="32"/>
        <v>0</v>
      </c>
      <c r="AG30" s="51">
        <f t="shared" si="32"/>
        <v>0</v>
      </c>
      <c r="AH30" s="47">
        <f t="shared" si="32"/>
        <v>0</v>
      </c>
      <c r="AI30" s="51">
        <f t="shared" si="32"/>
        <v>0</v>
      </c>
      <c r="AJ30" s="45">
        <f t="shared" si="32"/>
        <v>0</v>
      </c>
      <c r="AK30" s="52">
        <f t="shared" si="7"/>
        <v>0</v>
      </c>
    </row>
    <row r="31" spans="1:38" ht="19.5" customHeight="1" x14ac:dyDescent="0.2">
      <c r="A31" s="67">
        <v>28</v>
      </c>
      <c r="B31" s="68" t="s">
        <v>100</v>
      </c>
      <c r="C31" s="69" t="s">
        <v>101</v>
      </c>
      <c r="D31" s="33">
        <f t="shared" ref="D31:F41" si="33">AE31-Y31-R31-K31</f>
        <v>0</v>
      </c>
      <c r="E31" s="23">
        <f t="shared" si="33"/>
        <v>0</v>
      </c>
      <c r="F31" s="24">
        <f t="shared" si="33"/>
        <v>0</v>
      </c>
      <c r="G31" s="25">
        <f t="shared" ref="G31:G41" si="34">AH31-U31-N31</f>
        <v>0</v>
      </c>
      <c r="H31" s="24">
        <f t="shared" ref="H31:I41" si="35">AI31-AB31-V31-O31</f>
        <v>0</v>
      </c>
      <c r="I31" s="23">
        <f t="shared" si="35"/>
        <v>0</v>
      </c>
      <c r="J31" s="34">
        <f t="shared" si="3"/>
        <v>0</v>
      </c>
      <c r="K31" s="33">
        <v>167258000</v>
      </c>
      <c r="L31" s="23">
        <v>0</v>
      </c>
      <c r="M31" s="24">
        <v>0</v>
      </c>
      <c r="N31" s="25">
        <v>0</v>
      </c>
      <c r="O31" s="24">
        <v>0</v>
      </c>
      <c r="P31" s="23">
        <v>0</v>
      </c>
      <c r="Q31" s="34">
        <f t="shared" si="4"/>
        <v>0</v>
      </c>
      <c r="R31" s="26">
        <v>34345000</v>
      </c>
      <c r="S31" s="23">
        <v>0</v>
      </c>
      <c r="T31" s="24">
        <v>0</v>
      </c>
      <c r="U31" s="25">
        <v>0</v>
      </c>
      <c r="V31" s="24">
        <v>0</v>
      </c>
      <c r="W31" s="23">
        <v>0</v>
      </c>
      <c r="X31" s="35">
        <f t="shared" si="5"/>
        <v>0</v>
      </c>
      <c r="Y31" s="33">
        <v>0</v>
      </c>
      <c r="Z31" s="23">
        <v>0</v>
      </c>
      <c r="AA31" s="24">
        <v>0</v>
      </c>
      <c r="AB31" s="24">
        <v>0</v>
      </c>
      <c r="AC31" s="23">
        <v>0</v>
      </c>
      <c r="AD31" s="34">
        <f t="shared" si="6"/>
        <v>0</v>
      </c>
      <c r="AE31" s="26">
        <v>201603000</v>
      </c>
      <c r="AF31" s="26">
        <v>0</v>
      </c>
      <c r="AG31" s="36">
        <v>0</v>
      </c>
      <c r="AH31" s="25">
        <v>0</v>
      </c>
      <c r="AI31" s="36">
        <v>0</v>
      </c>
      <c r="AJ31" s="23">
        <v>0</v>
      </c>
      <c r="AK31" s="52">
        <f t="shared" si="7"/>
        <v>0</v>
      </c>
    </row>
    <row r="32" spans="1:38" ht="19.5" customHeight="1" x14ac:dyDescent="0.2">
      <c r="A32" s="67">
        <v>29</v>
      </c>
      <c r="B32" s="68" t="s">
        <v>102</v>
      </c>
      <c r="C32" s="69" t="s">
        <v>103</v>
      </c>
      <c r="D32" s="33">
        <f t="shared" si="33"/>
        <v>0</v>
      </c>
      <c r="E32" s="23">
        <f t="shared" si="33"/>
        <v>0</v>
      </c>
      <c r="F32" s="24">
        <f t="shared" si="33"/>
        <v>0</v>
      </c>
      <c r="G32" s="25">
        <f t="shared" si="34"/>
        <v>0</v>
      </c>
      <c r="H32" s="24">
        <f t="shared" si="35"/>
        <v>0</v>
      </c>
      <c r="I32" s="23">
        <f t="shared" si="35"/>
        <v>0</v>
      </c>
      <c r="J32" s="34">
        <f t="shared" si="3"/>
        <v>0</v>
      </c>
      <c r="K32" s="33">
        <v>179756000</v>
      </c>
      <c r="L32" s="23">
        <v>0</v>
      </c>
      <c r="M32" s="24">
        <v>0</v>
      </c>
      <c r="N32" s="25">
        <v>0</v>
      </c>
      <c r="O32" s="24">
        <v>0</v>
      </c>
      <c r="P32" s="23">
        <v>0</v>
      </c>
      <c r="Q32" s="34">
        <f t="shared" si="4"/>
        <v>0</v>
      </c>
      <c r="R32" s="26">
        <v>4102000</v>
      </c>
      <c r="S32" s="23">
        <v>0</v>
      </c>
      <c r="T32" s="24">
        <v>0</v>
      </c>
      <c r="U32" s="25">
        <v>0</v>
      </c>
      <c r="V32" s="24">
        <v>0</v>
      </c>
      <c r="W32" s="23">
        <v>0</v>
      </c>
      <c r="X32" s="35">
        <f t="shared" si="5"/>
        <v>0</v>
      </c>
      <c r="Y32" s="33">
        <v>0</v>
      </c>
      <c r="Z32" s="23">
        <v>0</v>
      </c>
      <c r="AA32" s="24">
        <v>0</v>
      </c>
      <c r="AB32" s="24">
        <v>0</v>
      </c>
      <c r="AC32" s="23">
        <v>0</v>
      </c>
      <c r="AD32" s="34">
        <f t="shared" si="6"/>
        <v>0</v>
      </c>
      <c r="AE32" s="26">
        <v>183858000</v>
      </c>
      <c r="AF32" s="26">
        <v>0</v>
      </c>
      <c r="AG32" s="36">
        <v>0</v>
      </c>
      <c r="AH32" s="25">
        <v>0</v>
      </c>
      <c r="AI32" s="36">
        <v>0</v>
      </c>
      <c r="AJ32" s="23">
        <v>0</v>
      </c>
      <c r="AK32" s="52">
        <f>AF32-AG32-AI32</f>
        <v>0</v>
      </c>
    </row>
    <row r="33" spans="1:38" ht="19.5" customHeight="1" x14ac:dyDescent="0.2">
      <c r="A33" s="67">
        <v>30</v>
      </c>
      <c r="B33" s="68" t="s">
        <v>104</v>
      </c>
      <c r="C33" s="69" t="s">
        <v>105</v>
      </c>
      <c r="D33" s="33">
        <f t="shared" si="33"/>
        <v>0</v>
      </c>
      <c r="E33" s="23">
        <f t="shared" si="33"/>
        <v>0</v>
      </c>
      <c r="F33" s="24">
        <f t="shared" si="33"/>
        <v>0</v>
      </c>
      <c r="G33" s="25">
        <f t="shared" si="34"/>
        <v>0</v>
      </c>
      <c r="H33" s="24">
        <f t="shared" si="35"/>
        <v>0</v>
      </c>
      <c r="I33" s="23">
        <f t="shared" si="35"/>
        <v>0</v>
      </c>
      <c r="J33" s="34">
        <f t="shared" si="3"/>
        <v>0</v>
      </c>
      <c r="K33" s="33">
        <v>79664000</v>
      </c>
      <c r="L33" s="23">
        <v>0</v>
      </c>
      <c r="M33" s="24">
        <v>0</v>
      </c>
      <c r="N33" s="25">
        <v>0</v>
      </c>
      <c r="O33" s="24">
        <v>0</v>
      </c>
      <c r="P33" s="23">
        <v>0</v>
      </c>
      <c r="Q33" s="34">
        <f t="shared" si="4"/>
        <v>0</v>
      </c>
      <c r="R33" s="26">
        <v>0</v>
      </c>
      <c r="S33" s="23">
        <v>0</v>
      </c>
      <c r="T33" s="24">
        <v>0</v>
      </c>
      <c r="U33" s="25">
        <v>0</v>
      </c>
      <c r="V33" s="24">
        <v>0</v>
      </c>
      <c r="W33" s="23">
        <v>0</v>
      </c>
      <c r="X33" s="35">
        <f t="shared" si="5"/>
        <v>0</v>
      </c>
      <c r="Y33" s="33">
        <v>0</v>
      </c>
      <c r="Z33" s="23">
        <v>0</v>
      </c>
      <c r="AA33" s="24">
        <v>0</v>
      </c>
      <c r="AB33" s="24">
        <v>0</v>
      </c>
      <c r="AC33" s="23">
        <v>0</v>
      </c>
      <c r="AD33" s="34">
        <f t="shared" si="6"/>
        <v>0</v>
      </c>
      <c r="AE33" s="26">
        <v>79664000</v>
      </c>
      <c r="AF33" s="26">
        <v>0</v>
      </c>
      <c r="AG33" s="36">
        <v>0</v>
      </c>
      <c r="AH33" s="25">
        <v>0</v>
      </c>
      <c r="AI33" s="36">
        <v>0</v>
      </c>
      <c r="AJ33" s="23">
        <v>0</v>
      </c>
      <c r="AK33" s="52">
        <f t="shared" si="7"/>
        <v>0</v>
      </c>
    </row>
    <row r="34" spans="1:38" ht="19.5" customHeight="1" x14ac:dyDescent="0.2">
      <c r="A34" s="67">
        <v>31</v>
      </c>
      <c r="B34" s="68" t="s">
        <v>106</v>
      </c>
      <c r="C34" s="69" t="s">
        <v>107</v>
      </c>
      <c r="D34" s="33">
        <f t="shared" si="33"/>
        <v>0</v>
      </c>
      <c r="E34" s="23">
        <f t="shared" si="33"/>
        <v>0</v>
      </c>
      <c r="F34" s="24">
        <f t="shared" si="33"/>
        <v>0</v>
      </c>
      <c r="G34" s="25">
        <f t="shared" si="34"/>
        <v>0</v>
      </c>
      <c r="H34" s="24">
        <f t="shared" si="35"/>
        <v>0</v>
      </c>
      <c r="I34" s="23">
        <f>AJ34-AC34-W34-P34</f>
        <v>0</v>
      </c>
      <c r="J34" s="34">
        <f t="shared" si="3"/>
        <v>0</v>
      </c>
      <c r="K34" s="33">
        <v>14608000</v>
      </c>
      <c r="L34" s="23">
        <v>0</v>
      </c>
      <c r="M34" s="24">
        <v>0</v>
      </c>
      <c r="N34" s="25">
        <v>0</v>
      </c>
      <c r="O34" s="24">
        <v>0</v>
      </c>
      <c r="P34" s="23">
        <v>0</v>
      </c>
      <c r="Q34" s="34">
        <f t="shared" si="4"/>
        <v>0</v>
      </c>
      <c r="R34" s="26">
        <v>0</v>
      </c>
      <c r="S34" s="23">
        <v>0</v>
      </c>
      <c r="T34" s="24">
        <v>0</v>
      </c>
      <c r="U34" s="25">
        <v>0</v>
      </c>
      <c r="V34" s="24">
        <v>0</v>
      </c>
      <c r="W34" s="23">
        <v>0</v>
      </c>
      <c r="X34" s="35">
        <f t="shared" si="5"/>
        <v>0</v>
      </c>
      <c r="Y34" s="33">
        <v>0</v>
      </c>
      <c r="Z34" s="23">
        <v>0</v>
      </c>
      <c r="AA34" s="24">
        <v>0</v>
      </c>
      <c r="AB34" s="24">
        <v>0</v>
      </c>
      <c r="AC34" s="23">
        <v>0</v>
      </c>
      <c r="AD34" s="34">
        <f t="shared" si="6"/>
        <v>0</v>
      </c>
      <c r="AE34" s="26">
        <v>14608000</v>
      </c>
      <c r="AF34" s="26">
        <v>0</v>
      </c>
      <c r="AG34" s="36">
        <v>0</v>
      </c>
      <c r="AH34" s="25">
        <v>0</v>
      </c>
      <c r="AI34" s="36">
        <v>0</v>
      </c>
      <c r="AJ34" s="23">
        <v>0</v>
      </c>
      <c r="AK34" s="52">
        <f t="shared" si="7"/>
        <v>0</v>
      </c>
    </row>
    <row r="35" spans="1:38" ht="19.5" customHeight="1" x14ac:dyDescent="0.2">
      <c r="A35" s="41">
        <v>32</v>
      </c>
      <c r="B35" s="54" t="s">
        <v>108</v>
      </c>
      <c r="C35" s="43" t="s">
        <v>109</v>
      </c>
      <c r="D35" s="44">
        <f>AE35-Y35-R35-K35</f>
        <v>0</v>
      </c>
      <c r="E35" s="45">
        <f t="shared" si="33"/>
        <v>0</v>
      </c>
      <c r="F35" s="46">
        <f t="shared" si="33"/>
        <v>0</v>
      </c>
      <c r="G35" s="47">
        <f t="shared" si="34"/>
        <v>0</v>
      </c>
      <c r="H35" s="46">
        <f t="shared" si="35"/>
        <v>0</v>
      </c>
      <c r="I35" s="45">
        <f>AJ35-AC35-W35-P35</f>
        <v>0</v>
      </c>
      <c r="J35" s="48">
        <f t="shared" si="3"/>
        <v>0</v>
      </c>
      <c r="K35" s="44">
        <f>SUM(K31:K34)</f>
        <v>441286000</v>
      </c>
      <c r="L35" s="45">
        <f t="shared" ref="L35:O35" si="36">SUM(L31:L34)</f>
        <v>0</v>
      </c>
      <c r="M35" s="46">
        <f t="shared" si="36"/>
        <v>0</v>
      </c>
      <c r="N35" s="47">
        <f t="shared" si="36"/>
        <v>0</v>
      </c>
      <c r="O35" s="46">
        <f t="shared" si="36"/>
        <v>0</v>
      </c>
      <c r="P35" s="45">
        <f>SUM(P31:P34)</f>
        <v>0</v>
      </c>
      <c r="Q35" s="48">
        <f t="shared" si="4"/>
        <v>0</v>
      </c>
      <c r="R35" s="50">
        <f>SUM(R31:R34)</f>
        <v>38447000</v>
      </c>
      <c r="S35" s="45">
        <f t="shared" ref="S35:V35" si="37">SUM(S31:S34)</f>
        <v>0</v>
      </c>
      <c r="T35" s="46">
        <f t="shared" si="37"/>
        <v>0</v>
      </c>
      <c r="U35" s="47">
        <f t="shared" si="37"/>
        <v>0</v>
      </c>
      <c r="V35" s="46">
        <f t="shared" si="37"/>
        <v>0</v>
      </c>
      <c r="W35" s="45">
        <f>SUM(W31:W34)</f>
        <v>0</v>
      </c>
      <c r="X35" s="49">
        <f t="shared" si="5"/>
        <v>0</v>
      </c>
      <c r="Y35" s="44">
        <f>SUM(Y31:Y34)</f>
        <v>0</v>
      </c>
      <c r="Z35" s="45">
        <f t="shared" ref="Z35:AB35" si="38">SUM(Z31:Z34)</f>
        <v>0</v>
      </c>
      <c r="AA35" s="46">
        <f t="shared" si="38"/>
        <v>0</v>
      </c>
      <c r="AB35" s="46">
        <f t="shared" si="38"/>
        <v>0</v>
      </c>
      <c r="AC35" s="45">
        <f>SUM(AC31:AC34)</f>
        <v>0</v>
      </c>
      <c r="AD35" s="48">
        <f t="shared" si="6"/>
        <v>0</v>
      </c>
      <c r="AE35" s="50">
        <f>SUM(AE31:AE34)</f>
        <v>479733000</v>
      </c>
      <c r="AF35" s="50">
        <f>SUM(AF31:AF34)</f>
        <v>0</v>
      </c>
      <c r="AG35" s="51">
        <f t="shared" ref="AG35:AJ35" si="39">SUM(AG31:AG34)</f>
        <v>0</v>
      </c>
      <c r="AH35" s="47">
        <f t="shared" si="39"/>
        <v>0</v>
      </c>
      <c r="AI35" s="51">
        <f t="shared" si="39"/>
        <v>0</v>
      </c>
      <c r="AJ35" s="45">
        <f t="shared" si="39"/>
        <v>0</v>
      </c>
      <c r="AK35" s="52">
        <f t="shared" si="7"/>
        <v>0</v>
      </c>
    </row>
    <row r="36" spans="1:38" ht="19.5" customHeight="1" x14ac:dyDescent="0.2">
      <c r="A36" s="30">
        <v>33</v>
      </c>
      <c r="B36" s="39" t="s">
        <v>110</v>
      </c>
      <c r="C36" s="32" t="s">
        <v>111</v>
      </c>
      <c r="D36" s="33">
        <f>AE36-Y36-R36-K36</f>
        <v>0</v>
      </c>
      <c r="E36" s="23">
        <f t="shared" si="33"/>
        <v>0</v>
      </c>
      <c r="F36" s="24">
        <f t="shared" si="33"/>
        <v>0</v>
      </c>
      <c r="G36" s="25">
        <f t="shared" si="34"/>
        <v>0</v>
      </c>
      <c r="H36" s="24">
        <f t="shared" si="35"/>
        <v>0</v>
      </c>
      <c r="I36" s="23">
        <f t="shared" si="35"/>
        <v>0</v>
      </c>
      <c r="J36" s="34">
        <f t="shared" si="3"/>
        <v>0</v>
      </c>
      <c r="K36" s="33">
        <v>1006926000</v>
      </c>
      <c r="L36" s="23">
        <v>0</v>
      </c>
      <c r="M36" s="24">
        <v>0</v>
      </c>
      <c r="N36" s="25">
        <v>0</v>
      </c>
      <c r="O36" s="24">
        <v>0</v>
      </c>
      <c r="P36" s="23">
        <v>0</v>
      </c>
      <c r="Q36" s="34">
        <f t="shared" si="4"/>
        <v>0</v>
      </c>
      <c r="R36" s="26">
        <v>1152938000</v>
      </c>
      <c r="S36" s="23">
        <v>0</v>
      </c>
      <c r="T36" s="24">
        <v>0</v>
      </c>
      <c r="U36" s="25">
        <v>0</v>
      </c>
      <c r="V36" s="24">
        <v>0</v>
      </c>
      <c r="W36" s="23">
        <v>0</v>
      </c>
      <c r="X36" s="35">
        <f t="shared" si="5"/>
        <v>0</v>
      </c>
      <c r="Y36" s="33">
        <v>28370000</v>
      </c>
      <c r="Z36" s="23">
        <v>0</v>
      </c>
      <c r="AA36" s="24">
        <v>0</v>
      </c>
      <c r="AB36" s="24">
        <v>0</v>
      </c>
      <c r="AC36" s="23">
        <v>0</v>
      </c>
      <c r="AD36" s="34">
        <f t="shared" si="6"/>
        <v>0</v>
      </c>
      <c r="AE36" s="26">
        <f>1181308000+1006926000</f>
        <v>2188234000</v>
      </c>
      <c r="AF36" s="26">
        <v>0</v>
      </c>
      <c r="AG36" s="36">
        <v>0</v>
      </c>
      <c r="AH36" s="25">
        <v>0</v>
      </c>
      <c r="AI36" s="36">
        <v>0</v>
      </c>
      <c r="AJ36" s="23">
        <v>0</v>
      </c>
      <c r="AK36" s="37">
        <f t="shared" si="7"/>
        <v>0</v>
      </c>
    </row>
    <row r="37" spans="1:38" ht="19.5" customHeight="1" x14ac:dyDescent="0.2">
      <c r="A37" s="67">
        <v>34</v>
      </c>
      <c r="B37" s="68" t="s">
        <v>112</v>
      </c>
      <c r="C37" s="69" t="s">
        <v>113</v>
      </c>
      <c r="D37" s="33">
        <f t="shared" ref="D37:D41" si="40">AE37-Y37-R37-K37</f>
        <v>0</v>
      </c>
      <c r="E37" s="23">
        <f t="shared" si="33"/>
        <v>0</v>
      </c>
      <c r="F37" s="24">
        <f t="shared" si="33"/>
        <v>0</v>
      </c>
      <c r="G37" s="25">
        <f t="shared" si="34"/>
        <v>0</v>
      </c>
      <c r="H37" s="24">
        <f t="shared" si="35"/>
        <v>0</v>
      </c>
      <c r="I37" s="23">
        <f t="shared" si="35"/>
        <v>0</v>
      </c>
      <c r="J37" s="34">
        <f t="shared" si="3"/>
        <v>0</v>
      </c>
      <c r="K37" s="33">
        <v>0</v>
      </c>
      <c r="L37" s="23">
        <v>0</v>
      </c>
      <c r="M37" s="24">
        <v>0</v>
      </c>
      <c r="N37" s="25">
        <v>0</v>
      </c>
      <c r="O37" s="24">
        <v>0</v>
      </c>
      <c r="P37" s="23">
        <v>0</v>
      </c>
      <c r="Q37" s="34">
        <f t="shared" si="4"/>
        <v>0</v>
      </c>
      <c r="R37" s="26">
        <v>0</v>
      </c>
      <c r="S37" s="23">
        <v>0</v>
      </c>
      <c r="T37" s="24">
        <v>0</v>
      </c>
      <c r="U37" s="25">
        <v>0</v>
      </c>
      <c r="V37" s="24">
        <v>0</v>
      </c>
      <c r="W37" s="23">
        <v>0</v>
      </c>
      <c r="X37" s="35">
        <f t="shared" si="5"/>
        <v>0</v>
      </c>
      <c r="Y37" s="33">
        <v>0</v>
      </c>
      <c r="Z37" s="23">
        <v>0</v>
      </c>
      <c r="AA37" s="24">
        <v>0</v>
      </c>
      <c r="AB37" s="24">
        <v>0</v>
      </c>
      <c r="AC37" s="23">
        <v>0</v>
      </c>
      <c r="AD37" s="34">
        <f t="shared" si="6"/>
        <v>0</v>
      </c>
      <c r="AE37" s="26">
        <v>0</v>
      </c>
      <c r="AF37" s="26">
        <v>0</v>
      </c>
      <c r="AG37" s="36">
        <v>0</v>
      </c>
      <c r="AH37" s="25">
        <v>0</v>
      </c>
      <c r="AI37" s="36">
        <v>0</v>
      </c>
      <c r="AJ37" s="23">
        <v>0</v>
      </c>
      <c r="AK37" s="37">
        <f t="shared" si="7"/>
        <v>0</v>
      </c>
    </row>
    <row r="38" spans="1:38" ht="19.5" customHeight="1" x14ac:dyDescent="0.2">
      <c r="A38" s="67">
        <v>35</v>
      </c>
      <c r="B38" s="68" t="s">
        <v>114</v>
      </c>
      <c r="C38" s="69" t="s">
        <v>115</v>
      </c>
      <c r="D38" s="33">
        <f t="shared" si="40"/>
        <v>3100000</v>
      </c>
      <c r="E38" s="23">
        <f t="shared" si="33"/>
        <v>0</v>
      </c>
      <c r="F38" s="24">
        <f t="shared" si="33"/>
        <v>0</v>
      </c>
      <c r="G38" s="25">
        <f t="shared" si="34"/>
        <v>0</v>
      </c>
      <c r="H38" s="24">
        <f t="shared" si="35"/>
        <v>0</v>
      </c>
      <c r="I38" s="23">
        <f t="shared" si="35"/>
        <v>0</v>
      </c>
      <c r="J38" s="34">
        <f t="shared" si="3"/>
        <v>0</v>
      </c>
      <c r="K38" s="33">
        <v>163773000</v>
      </c>
      <c r="L38" s="23">
        <v>0</v>
      </c>
      <c r="M38" s="24">
        <v>0</v>
      </c>
      <c r="N38" s="25">
        <v>0</v>
      </c>
      <c r="O38" s="24">
        <v>0</v>
      </c>
      <c r="P38" s="23">
        <v>0</v>
      </c>
      <c r="Q38" s="34">
        <f t="shared" si="4"/>
        <v>0</v>
      </c>
      <c r="R38" s="26">
        <v>2180000</v>
      </c>
      <c r="S38" s="23">
        <v>0</v>
      </c>
      <c r="T38" s="24">
        <v>0</v>
      </c>
      <c r="U38" s="25">
        <v>0</v>
      </c>
      <c r="V38" s="24">
        <v>0</v>
      </c>
      <c r="W38" s="23">
        <v>0</v>
      </c>
      <c r="X38" s="35">
        <f t="shared" si="5"/>
        <v>0</v>
      </c>
      <c r="Y38" s="33">
        <v>105653000</v>
      </c>
      <c r="Z38" s="23">
        <v>0</v>
      </c>
      <c r="AA38" s="24">
        <v>0</v>
      </c>
      <c r="AB38" s="24">
        <v>0</v>
      </c>
      <c r="AC38" s="23">
        <v>0</v>
      </c>
      <c r="AD38" s="34">
        <f t="shared" si="6"/>
        <v>0</v>
      </c>
      <c r="AE38" s="26">
        <f>107833000+163773000+3100000</f>
        <v>274706000</v>
      </c>
      <c r="AF38" s="26">
        <v>0</v>
      </c>
      <c r="AG38" s="36">
        <v>0</v>
      </c>
      <c r="AH38" s="25">
        <v>0</v>
      </c>
      <c r="AI38" s="36">
        <v>0</v>
      </c>
      <c r="AJ38" s="23">
        <v>0</v>
      </c>
      <c r="AK38" s="37">
        <f t="shared" si="7"/>
        <v>0</v>
      </c>
      <c r="AL38" s="74"/>
    </row>
    <row r="39" spans="1:38" ht="19.5" customHeight="1" x14ac:dyDescent="0.2">
      <c r="A39" s="67">
        <v>36</v>
      </c>
      <c r="B39" s="68" t="s">
        <v>116</v>
      </c>
      <c r="C39" s="69" t="s">
        <v>117</v>
      </c>
      <c r="D39" s="33">
        <f t="shared" si="40"/>
        <v>0</v>
      </c>
      <c r="E39" s="23">
        <f t="shared" si="33"/>
        <v>0</v>
      </c>
      <c r="F39" s="24">
        <f t="shared" si="33"/>
        <v>0</v>
      </c>
      <c r="G39" s="25">
        <f t="shared" si="34"/>
        <v>0</v>
      </c>
      <c r="H39" s="24">
        <f t="shared" si="35"/>
        <v>0</v>
      </c>
      <c r="I39" s="23">
        <f t="shared" si="35"/>
        <v>0</v>
      </c>
      <c r="J39" s="34">
        <f t="shared" si="3"/>
        <v>0</v>
      </c>
      <c r="K39" s="33">
        <v>0</v>
      </c>
      <c r="L39" s="23">
        <v>0</v>
      </c>
      <c r="M39" s="24">
        <v>0</v>
      </c>
      <c r="N39" s="25">
        <v>0</v>
      </c>
      <c r="O39" s="24">
        <v>0</v>
      </c>
      <c r="P39" s="23">
        <v>0</v>
      </c>
      <c r="Q39" s="34">
        <f t="shared" si="4"/>
        <v>0</v>
      </c>
      <c r="R39" s="26">
        <v>45969000</v>
      </c>
      <c r="S39" s="23">
        <v>0</v>
      </c>
      <c r="T39" s="24">
        <v>0</v>
      </c>
      <c r="U39" s="25">
        <v>0</v>
      </c>
      <c r="V39" s="24">
        <v>0</v>
      </c>
      <c r="W39" s="23">
        <v>0</v>
      </c>
      <c r="X39" s="35">
        <f t="shared" si="5"/>
        <v>0</v>
      </c>
      <c r="Y39" s="33">
        <v>0</v>
      </c>
      <c r="Z39" s="23">
        <v>0</v>
      </c>
      <c r="AA39" s="24">
        <v>0</v>
      </c>
      <c r="AB39" s="24">
        <v>0</v>
      </c>
      <c r="AC39" s="23">
        <v>0</v>
      </c>
      <c r="AD39" s="34">
        <f t="shared" si="6"/>
        <v>0</v>
      </c>
      <c r="AE39" s="26">
        <v>45969000</v>
      </c>
      <c r="AF39" s="26">
        <v>0</v>
      </c>
      <c r="AG39" s="36">
        <v>0</v>
      </c>
      <c r="AH39" s="25">
        <v>0</v>
      </c>
      <c r="AI39" s="36">
        <v>0</v>
      </c>
      <c r="AJ39" s="23">
        <v>0</v>
      </c>
      <c r="AK39" s="37">
        <f t="shared" si="7"/>
        <v>0</v>
      </c>
    </row>
    <row r="40" spans="1:38" ht="19.5" customHeight="1" x14ac:dyDescent="0.2">
      <c r="A40" s="67">
        <v>37</v>
      </c>
      <c r="B40" s="75" t="s">
        <v>118</v>
      </c>
      <c r="C40" s="69" t="s">
        <v>119</v>
      </c>
      <c r="D40" s="33">
        <f>AE40-Y40-R40-K40</f>
        <v>1500000</v>
      </c>
      <c r="E40" s="23">
        <f t="shared" si="33"/>
        <v>0</v>
      </c>
      <c r="F40" s="24">
        <f t="shared" si="33"/>
        <v>0</v>
      </c>
      <c r="G40" s="25">
        <f t="shared" si="34"/>
        <v>0</v>
      </c>
      <c r="H40" s="24">
        <f t="shared" si="35"/>
        <v>0</v>
      </c>
      <c r="I40" s="23">
        <f t="shared" si="35"/>
        <v>0</v>
      </c>
      <c r="J40" s="34">
        <f t="shared" si="3"/>
        <v>0</v>
      </c>
      <c r="K40" s="33">
        <v>11467000</v>
      </c>
      <c r="L40" s="23">
        <v>0</v>
      </c>
      <c r="M40" s="24">
        <v>0</v>
      </c>
      <c r="N40" s="25">
        <v>0</v>
      </c>
      <c r="O40" s="24">
        <v>0</v>
      </c>
      <c r="P40" s="23">
        <v>0</v>
      </c>
      <c r="Q40" s="34">
        <f t="shared" si="4"/>
        <v>0</v>
      </c>
      <c r="R40" s="26">
        <v>142190000</v>
      </c>
      <c r="S40" s="23">
        <v>0</v>
      </c>
      <c r="T40" s="24">
        <v>0</v>
      </c>
      <c r="U40" s="25">
        <v>0</v>
      </c>
      <c r="V40" s="24">
        <v>0</v>
      </c>
      <c r="W40" s="23">
        <v>0</v>
      </c>
      <c r="X40" s="35">
        <f t="shared" si="5"/>
        <v>0</v>
      </c>
      <c r="Y40" s="33">
        <v>0</v>
      </c>
      <c r="Z40" s="23">
        <v>0</v>
      </c>
      <c r="AA40" s="24">
        <v>0</v>
      </c>
      <c r="AB40" s="24">
        <v>0</v>
      </c>
      <c r="AC40" s="23">
        <v>0</v>
      </c>
      <c r="AD40" s="34">
        <f t="shared" si="6"/>
        <v>0</v>
      </c>
      <c r="AE40" s="26">
        <f>142190000+11467000+1500000</f>
        <v>155157000</v>
      </c>
      <c r="AF40" s="26">
        <v>0</v>
      </c>
      <c r="AG40" s="36">
        <v>0</v>
      </c>
      <c r="AH40" s="25">
        <v>0</v>
      </c>
      <c r="AI40" s="36">
        <v>0</v>
      </c>
      <c r="AJ40" s="23">
        <v>0</v>
      </c>
      <c r="AK40" s="37">
        <f t="shared" si="7"/>
        <v>0</v>
      </c>
      <c r="AL40" s="76"/>
    </row>
    <row r="41" spans="1:38" ht="19.5" customHeight="1" x14ac:dyDescent="0.2">
      <c r="A41" s="67">
        <v>38</v>
      </c>
      <c r="B41" s="68" t="s">
        <v>120</v>
      </c>
      <c r="C41" s="69" t="s">
        <v>121</v>
      </c>
      <c r="D41" s="33">
        <f t="shared" si="40"/>
        <v>9255000</v>
      </c>
      <c r="E41" s="23">
        <f t="shared" si="33"/>
        <v>0</v>
      </c>
      <c r="F41" s="24">
        <f t="shared" si="33"/>
        <v>0</v>
      </c>
      <c r="G41" s="25">
        <f t="shared" si="34"/>
        <v>0</v>
      </c>
      <c r="H41" s="24">
        <f t="shared" si="35"/>
        <v>0</v>
      </c>
      <c r="I41" s="23">
        <f t="shared" si="35"/>
        <v>0</v>
      </c>
      <c r="J41" s="34">
        <f t="shared" si="3"/>
        <v>0</v>
      </c>
      <c r="K41" s="33">
        <v>69930000</v>
      </c>
      <c r="L41" s="23">
        <v>0</v>
      </c>
      <c r="M41" s="24">
        <v>0</v>
      </c>
      <c r="N41" s="25">
        <v>0</v>
      </c>
      <c r="O41" s="24">
        <v>0</v>
      </c>
      <c r="P41" s="23">
        <v>0</v>
      </c>
      <c r="Q41" s="34">
        <f t="shared" si="4"/>
        <v>0</v>
      </c>
      <c r="R41" s="26">
        <v>365000</v>
      </c>
      <c r="S41" s="23">
        <v>0</v>
      </c>
      <c r="T41" s="24">
        <v>0</v>
      </c>
      <c r="U41" s="25">
        <v>0</v>
      </c>
      <c r="V41" s="24">
        <v>0</v>
      </c>
      <c r="W41" s="23">
        <v>0</v>
      </c>
      <c r="X41" s="35">
        <f t="shared" si="5"/>
        <v>0</v>
      </c>
      <c r="Y41" s="33">
        <v>0</v>
      </c>
      <c r="Z41" s="23">
        <v>0</v>
      </c>
      <c r="AA41" s="24">
        <v>0</v>
      </c>
      <c r="AB41" s="24">
        <v>0</v>
      </c>
      <c r="AC41" s="23">
        <v>0</v>
      </c>
      <c r="AD41" s="34">
        <f t="shared" si="6"/>
        <v>0</v>
      </c>
      <c r="AE41" s="26">
        <f>365000+69930000+9255000</f>
        <v>79550000</v>
      </c>
      <c r="AF41" s="26">
        <v>0</v>
      </c>
      <c r="AG41" s="36">
        <v>0</v>
      </c>
      <c r="AH41" s="25">
        <v>0</v>
      </c>
      <c r="AI41" s="36">
        <v>0</v>
      </c>
      <c r="AJ41" s="23">
        <v>0</v>
      </c>
      <c r="AK41" s="37">
        <f t="shared" si="7"/>
        <v>0</v>
      </c>
    </row>
    <row r="42" spans="1:38" ht="19.5" customHeight="1" x14ac:dyDescent="0.2">
      <c r="A42" s="70">
        <v>39</v>
      </c>
      <c r="B42" s="71" t="s">
        <v>122</v>
      </c>
      <c r="C42" s="72" t="s">
        <v>123</v>
      </c>
      <c r="D42" s="44">
        <f t="shared" ref="D42:I42" si="41">SUM(D35:D41)</f>
        <v>13855000</v>
      </c>
      <c r="E42" s="45">
        <f t="shared" si="41"/>
        <v>0</v>
      </c>
      <c r="F42" s="46">
        <f t="shared" si="41"/>
        <v>0</v>
      </c>
      <c r="G42" s="47">
        <f t="shared" si="41"/>
        <v>0</v>
      </c>
      <c r="H42" s="46">
        <f t="shared" si="41"/>
        <v>0</v>
      </c>
      <c r="I42" s="45">
        <f t="shared" si="41"/>
        <v>0</v>
      </c>
      <c r="J42" s="48">
        <f t="shared" si="3"/>
        <v>0</v>
      </c>
      <c r="K42" s="44">
        <f t="shared" ref="K42:P42" si="42">SUM(K35:K41)</f>
        <v>1693382000</v>
      </c>
      <c r="L42" s="45">
        <f t="shared" si="42"/>
        <v>0</v>
      </c>
      <c r="M42" s="46">
        <f t="shared" si="42"/>
        <v>0</v>
      </c>
      <c r="N42" s="47">
        <f t="shared" si="42"/>
        <v>0</v>
      </c>
      <c r="O42" s="46">
        <f t="shared" si="42"/>
        <v>0</v>
      </c>
      <c r="P42" s="45">
        <f t="shared" si="42"/>
        <v>0</v>
      </c>
      <c r="Q42" s="48">
        <f t="shared" si="4"/>
        <v>0</v>
      </c>
      <c r="R42" s="50">
        <f>SUM(R35:R41)</f>
        <v>1382089000</v>
      </c>
      <c r="S42" s="45">
        <f t="shared" ref="S42:W42" si="43">SUM(S35:S41)</f>
        <v>0</v>
      </c>
      <c r="T42" s="46">
        <f t="shared" si="43"/>
        <v>0</v>
      </c>
      <c r="U42" s="47">
        <f t="shared" si="43"/>
        <v>0</v>
      </c>
      <c r="V42" s="46">
        <f t="shared" si="43"/>
        <v>0</v>
      </c>
      <c r="W42" s="45">
        <f t="shared" si="43"/>
        <v>0</v>
      </c>
      <c r="X42" s="49">
        <f t="shared" si="5"/>
        <v>0</v>
      </c>
      <c r="Y42" s="44">
        <f>SUM(Y35:Y41)</f>
        <v>134023000</v>
      </c>
      <c r="Z42" s="45">
        <f>SUM(Z35:Z41)</f>
        <v>0</v>
      </c>
      <c r="AA42" s="46">
        <f>SUM(AA35:AA41)</f>
        <v>0</v>
      </c>
      <c r="AB42" s="46">
        <f>SUM(AB35:AB41)</f>
        <v>0</v>
      </c>
      <c r="AC42" s="45">
        <f>SUM(AC35:AC41)</f>
        <v>0</v>
      </c>
      <c r="AD42" s="48">
        <f t="shared" si="6"/>
        <v>0</v>
      </c>
      <c r="AE42" s="50">
        <f t="shared" ref="AE42:AJ42" si="44">SUM(AE35:AE41)</f>
        <v>3223349000</v>
      </c>
      <c r="AF42" s="50">
        <f t="shared" si="44"/>
        <v>0</v>
      </c>
      <c r="AG42" s="51">
        <f t="shared" si="44"/>
        <v>0</v>
      </c>
      <c r="AH42" s="47">
        <f t="shared" si="44"/>
        <v>0</v>
      </c>
      <c r="AI42" s="51">
        <f t="shared" si="44"/>
        <v>0</v>
      </c>
      <c r="AJ42" s="45">
        <f t="shared" si="44"/>
        <v>0</v>
      </c>
      <c r="AK42" s="52">
        <f t="shared" si="7"/>
        <v>0</v>
      </c>
    </row>
    <row r="43" spans="1:38" ht="19.5" customHeight="1" x14ac:dyDescent="0.2">
      <c r="A43" s="67">
        <v>40</v>
      </c>
      <c r="B43" s="68" t="s">
        <v>124</v>
      </c>
      <c r="C43" s="69" t="s">
        <v>125</v>
      </c>
      <c r="D43" s="33">
        <f t="shared" ref="D43:F44" si="45">AE43-Y43-R43-K43</f>
        <v>50000</v>
      </c>
      <c r="E43" s="23">
        <f t="shared" si="45"/>
        <v>0</v>
      </c>
      <c r="F43" s="24">
        <f t="shared" si="45"/>
        <v>0</v>
      </c>
      <c r="G43" s="25">
        <f>AH43-U43-N43</f>
        <v>0</v>
      </c>
      <c r="H43" s="24">
        <f>AI43-AB43-V43-O43</f>
        <v>0</v>
      </c>
      <c r="I43" s="23">
        <f>AJ43-AC43-W43-P43</f>
        <v>0</v>
      </c>
      <c r="J43" s="34">
        <f t="shared" si="3"/>
        <v>0</v>
      </c>
      <c r="K43" s="33">
        <v>0</v>
      </c>
      <c r="L43" s="23">
        <v>0</v>
      </c>
      <c r="M43" s="24">
        <v>0</v>
      </c>
      <c r="N43" s="25">
        <v>0</v>
      </c>
      <c r="O43" s="24">
        <v>0</v>
      </c>
      <c r="P43" s="23">
        <v>0</v>
      </c>
      <c r="Q43" s="34">
        <f t="shared" si="4"/>
        <v>0</v>
      </c>
      <c r="R43" s="26">
        <v>0</v>
      </c>
      <c r="S43" s="23">
        <v>0</v>
      </c>
      <c r="T43" s="24">
        <v>0</v>
      </c>
      <c r="U43" s="25">
        <v>0</v>
      </c>
      <c r="V43" s="24">
        <v>0</v>
      </c>
      <c r="W43" s="23">
        <v>0</v>
      </c>
      <c r="X43" s="35">
        <f t="shared" si="5"/>
        <v>0</v>
      </c>
      <c r="Y43" s="33">
        <v>0</v>
      </c>
      <c r="Z43" s="23">
        <v>0</v>
      </c>
      <c r="AA43" s="24">
        <v>0</v>
      </c>
      <c r="AB43" s="24">
        <v>0</v>
      </c>
      <c r="AC43" s="23">
        <v>0</v>
      </c>
      <c r="AD43" s="34">
        <f t="shared" si="6"/>
        <v>0</v>
      </c>
      <c r="AE43" s="26">
        <v>50000</v>
      </c>
      <c r="AF43" s="26">
        <v>0</v>
      </c>
      <c r="AG43" s="36">
        <v>0</v>
      </c>
      <c r="AH43" s="25">
        <v>0</v>
      </c>
      <c r="AI43" s="36">
        <v>0</v>
      </c>
      <c r="AJ43" s="23">
        <v>0</v>
      </c>
      <c r="AK43" s="37">
        <f t="shared" si="7"/>
        <v>0</v>
      </c>
    </row>
    <row r="44" spans="1:38" ht="19.5" customHeight="1" x14ac:dyDescent="0.2">
      <c r="A44" s="67">
        <v>41</v>
      </c>
      <c r="B44" s="68" t="s">
        <v>126</v>
      </c>
      <c r="C44" s="69" t="s">
        <v>127</v>
      </c>
      <c r="D44" s="33">
        <f t="shared" si="45"/>
        <v>0</v>
      </c>
      <c r="E44" s="23">
        <f t="shared" si="45"/>
        <v>0</v>
      </c>
      <c r="F44" s="24">
        <f t="shared" si="45"/>
        <v>0</v>
      </c>
      <c r="G44" s="25">
        <f>AH44-U44-N44</f>
        <v>0</v>
      </c>
      <c r="H44" s="24">
        <f>AI44-AB44-V44-O44</f>
        <v>0</v>
      </c>
      <c r="I44" s="23">
        <f>AJ44-AC44-W44-P44</f>
        <v>0</v>
      </c>
      <c r="J44" s="34">
        <f t="shared" si="3"/>
        <v>0</v>
      </c>
      <c r="K44" s="33">
        <v>0</v>
      </c>
      <c r="L44" s="23">
        <v>0</v>
      </c>
      <c r="M44" s="24">
        <v>0</v>
      </c>
      <c r="N44" s="25">
        <v>0</v>
      </c>
      <c r="O44" s="24">
        <v>0</v>
      </c>
      <c r="P44" s="23">
        <v>0</v>
      </c>
      <c r="Q44" s="34">
        <f t="shared" si="4"/>
        <v>0</v>
      </c>
      <c r="R44" s="26">
        <v>0</v>
      </c>
      <c r="S44" s="23">
        <v>0</v>
      </c>
      <c r="T44" s="24">
        <v>0</v>
      </c>
      <c r="U44" s="25">
        <v>0</v>
      </c>
      <c r="V44" s="24">
        <v>0</v>
      </c>
      <c r="W44" s="23">
        <v>0</v>
      </c>
      <c r="X44" s="35">
        <f t="shared" si="5"/>
        <v>0</v>
      </c>
      <c r="Y44" s="33">
        <v>0</v>
      </c>
      <c r="Z44" s="23">
        <v>0</v>
      </c>
      <c r="AA44" s="24">
        <v>0</v>
      </c>
      <c r="AB44" s="24">
        <v>0</v>
      </c>
      <c r="AC44" s="23">
        <v>0</v>
      </c>
      <c r="AD44" s="34">
        <f t="shared" si="6"/>
        <v>0</v>
      </c>
      <c r="AE44" s="26">
        <v>0</v>
      </c>
      <c r="AF44" s="26">
        <v>0</v>
      </c>
      <c r="AG44" s="36">
        <v>0</v>
      </c>
      <c r="AH44" s="25">
        <v>0</v>
      </c>
      <c r="AI44" s="36">
        <v>0</v>
      </c>
      <c r="AJ44" s="23">
        <v>0</v>
      </c>
      <c r="AK44" s="37">
        <f t="shared" si="7"/>
        <v>0</v>
      </c>
    </row>
    <row r="45" spans="1:38" ht="19.5" customHeight="1" x14ac:dyDescent="0.2">
      <c r="A45" s="70">
        <v>42</v>
      </c>
      <c r="B45" s="71" t="s">
        <v>128</v>
      </c>
      <c r="C45" s="72" t="s">
        <v>129</v>
      </c>
      <c r="D45" s="44">
        <f t="shared" ref="D45:I45" si="46">SUM(D43:D44)</f>
        <v>50000</v>
      </c>
      <c r="E45" s="45">
        <f t="shared" si="46"/>
        <v>0</v>
      </c>
      <c r="F45" s="46">
        <f t="shared" si="46"/>
        <v>0</v>
      </c>
      <c r="G45" s="47">
        <f t="shared" si="46"/>
        <v>0</v>
      </c>
      <c r="H45" s="46">
        <f t="shared" si="46"/>
        <v>0</v>
      </c>
      <c r="I45" s="45">
        <f t="shared" si="46"/>
        <v>0</v>
      </c>
      <c r="J45" s="48">
        <f t="shared" si="3"/>
        <v>0</v>
      </c>
      <c r="K45" s="44">
        <f t="shared" ref="K45:P45" si="47">SUM(K43:K44)</f>
        <v>0</v>
      </c>
      <c r="L45" s="45">
        <f t="shared" si="47"/>
        <v>0</v>
      </c>
      <c r="M45" s="46">
        <f t="shared" si="47"/>
        <v>0</v>
      </c>
      <c r="N45" s="47">
        <f t="shared" si="47"/>
        <v>0</v>
      </c>
      <c r="O45" s="46">
        <f t="shared" si="47"/>
        <v>0</v>
      </c>
      <c r="P45" s="45">
        <f t="shared" si="47"/>
        <v>0</v>
      </c>
      <c r="Q45" s="48">
        <f t="shared" si="4"/>
        <v>0</v>
      </c>
      <c r="R45" s="50">
        <f t="shared" ref="R45:W45" si="48">SUM(R43:R44)</f>
        <v>0</v>
      </c>
      <c r="S45" s="45">
        <f t="shared" si="48"/>
        <v>0</v>
      </c>
      <c r="T45" s="46">
        <f t="shared" si="48"/>
        <v>0</v>
      </c>
      <c r="U45" s="47">
        <f t="shared" si="48"/>
        <v>0</v>
      </c>
      <c r="V45" s="46">
        <f t="shared" si="48"/>
        <v>0</v>
      </c>
      <c r="W45" s="45">
        <f t="shared" si="48"/>
        <v>0</v>
      </c>
      <c r="X45" s="49">
        <f t="shared" si="5"/>
        <v>0</v>
      </c>
      <c r="Y45" s="44">
        <f>SUM(Y43:Y44)</f>
        <v>0</v>
      </c>
      <c r="Z45" s="45">
        <f>SUM(Z43:Z44)</f>
        <v>0</v>
      </c>
      <c r="AA45" s="46">
        <f>SUM(AA43:AA44)</f>
        <v>0</v>
      </c>
      <c r="AB45" s="46">
        <f>SUM(AB43:AB44)</f>
        <v>0</v>
      </c>
      <c r="AC45" s="45">
        <f>SUM(AC43:AC44)</f>
        <v>0</v>
      </c>
      <c r="AD45" s="48">
        <f t="shared" si="6"/>
        <v>0</v>
      </c>
      <c r="AE45" s="50">
        <f t="shared" ref="AE45:AJ45" si="49">SUM(AE43:AE44)</f>
        <v>50000</v>
      </c>
      <c r="AF45" s="50">
        <f t="shared" si="49"/>
        <v>0</v>
      </c>
      <c r="AG45" s="51">
        <f t="shared" si="49"/>
        <v>0</v>
      </c>
      <c r="AH45" s="47">
        <f t="shared" si="49"/>
        <v>0</v>
      </c>
      <c r="AI45" s="51">
        <f t="shared" si="49"/>
        <v>0</v>
      </c>
      <c r="AJ45" s="50">
        <f t="shared" si="49"/>
        <v>0</v>
      </c>
      <c r="AK45" s="52">
        <f t="shared" si="7"/>
        <v>0</v>
      </c>
    </row>
    <row r="46" spans="1:38" ht="19.5" customHeight="1" x14ac:dyDescent="0.2">
      <c r="A46" s="67">
        <v>43</v>
      </c>
      <c r="B46" s="68" t="s">
        <v>130</v>
      </c>
      <c r="C46" s="69" t="s">
        <v>131</v>
      </c>
      <c r="D46" s="33">
        <f t="shared" ref="D46:F50" si="50">AE46-Y46-R46-K46</f>
        <v>6247000</v>
      </c>
      <c r="E46" s="23">
        <f t="shared" si="50"/>
        <v>0</v>
      </c>
      <c r="F46" s="24">
        <f t="shared" si="50"/>
        <v>0</v>
      </c>
      <c r="G46" s="25">
        <f>AH46-U46-N46</f>
        <v>0</v>
      </c>
      <c r="H46" s="24">
        <f t="shared" ref="H46:I50" si="51">AI46-AB46-V46-O46</f>
        <v>0</v>
      </c>
      <c r="I46" s="23">
        <f t="shared" si="51"/>
        <v>0</v>
      </c>
      <c r="J46" s="34">
        <f t="shared" si="3"/>
        <v>0</v>
      </c>
      <c r="K46" s="33">
        <v>487822000</v>
      </c>
      <c r="L46" s="23">
        <v>0</v>
      </c>
      <c r="M46" s="24">
        <v>0</v>
      </c>
      <c r="N46" s="25">
        <v>0</v>
      </c>
      <c r="O46" s="24">
        <v>0</v>
      </c>
      <c r="P46" s="23">
        <v>0</v>
      </c>
      <c r="Q46" s="34">
        <f t="shared" si="4"/>
        <v>0</v>
      </c>
      <c r="R46" s="26">
        <v>373170000</v>
      </c>
      <c r="S46" s="23">
        <v>0</v>
      </c>
      <c r="T46" s="24">
        <v>0</v>
      </c>
      <c r="U46" s="25">
        <v>0</v>
      </c>
      <c r="V46" s="24">
        <v>0</v>
      </c>
      <c r="W46" s="23">
        <v>0</v>
      </c>
      <c r="X46" s="35">
        <f t="shared" si="5"/>
        <v>0</v>
      </c>
      <c r="Y46" s="33">
        <v>36186000</v>
      </c>
      <c r="Z46" s="23">
        <v>0</v>
      </c>
      <c r="AA46" s="24">
        <v>0</v>
      </c>
      <c r="AB46" s="24">
        <v>0</v>
      </c>
      <c r="AC46" s="23">
        <v>0</v>
      </c>
      <c r="AD46" s="34">
        <f t="shared" si="6"/>
        <v>0</v>
      </c>
      <c r="AE46" s="26">
        <f>409356000+487822000+6247000</f>
        <v>903425000</v>
      </c>
      <c r="AF46" s="26">
        <v>0</v>
      </c>
      <c r="AG46" s="36">
        <v>0</v>
      </c>
      <c r="AH46" s="25">
        <v>0</v>
      </c>
      <c r="AI46" s="36">
        <v>0</v>
      </c>
      <c r="AJ46" s="23">
        <v>0</v>
      </c>
      <c r="AK46" s="37">
        <f t="shared" si="7"/>
        <v>0</v>
      </c>
    </row>
    <row r="47" spans="1:38" ht="19.5" customHeight="1" x14ac:dyDescent="0.2">
      <c r="A47" s="67">
        <v>44</v>
      </c>
      <c r="B47" s="68" t="s">
        <v>132</v>
      </c>
      <c r="C47" s="69" t="s">
        <v>133</v>
      </c>
      <c r="D47" s="33">
        <f t="shared" si="50"/>
        <v>0</v>
      </c>
      <c r="E47" s="23">
        <f t="shared" si="50"/>
        <v>0</v>
      </c>
      <c r="F47" s="24">
        <f t="shared" si="50"/>
        <v>0</v>
      </c>
      <c r="G47" s="25">
        <f>AH47-U47-N47</f>
        <v>0</v>
      </c>
      <c r="H47" s="24">
        <f t="shared" si="51"/>
        <v>0</v>
      </c>
      <c r="I47" s="23">
        <f t="shared" si="51"/>
        <v>0</v>
      </c>
      <c r="J47" s="34">
        <f t="shared" si="3"/>
        <v>0</v>
      </c>
      <c r="K47" s="33">
        <v>0</v>
      </c>
      <c r="L47" s="23">
        <v>0</v>
      </c>
      <c r="M47" s="24">
        <v>0</v>
      </c>
      <c r="N47" s="25">
        <v>0</v>
      </c>
      <c r="O47" s="24">
        <v>0</v>
      </c>
      <c r="P47" s="23">
        <v>0</v>
      </c>
      <c r="Q47" s="34">
        <f t="shared" si="4"/>
        <v>0</v>
      </c>
      <c r="R47" s="26">
        <v>30000</v>
      </c>
      <c r="S47" s="23">
        <v>0</v>
      </c>
      <c r="T47" s="24">
        <v>0</v>
      </c>
      <c r="U47" s="25">
        <v>0</v>
      </c>
      <c r="V47" s="24">
        <v>0</v>
      </c>
      <c r="W47" s="23">
        <v>0</v>
      </c>
      <c r="X47" s="35">
        <f t="shared" si="5"/>
        <v>0</v>
      </c>
      <c r="Y47" s="33">
        <v>0</v>
      </c>
      <c r="Z47" s="23">
        <v>0</v>
      </c>
      <c r="AA47" s="24">
        <v>0</v>
      </c>
      <c r="AB47" s="24">
        <v>0</v>
      </c>
      <c r="AC47" s="23">
        <v>0</v>
      </c>
      <c r="AD47" s="34">
        <f t="shared" si="6"/>
        <v>0</v>
      </c>
      <c r="AE47" s="26">
        <v>30000</v>
      </c>
      <c r="AF47" s="26">
        <v>0</v>
      </c>
      <c r="AG47" s="36">
        <v>0</v>
      </c>
      <c r="AH47" s="25">
        <v>0</v>
      </c>
      <c r="AI47" s="36">
        <v>0</v>
      </c>
      <c r="AJ47" s="23">
        <v>0</v>
      </c>
      <c r="AK47" s="37">
        <f t="shared" si="7"/>
        <v>0</v>
      </c>
    </row>
    <row r="48" spans="1:38" ht="19.5" customHeight="1" x14ac:dyDescent="0.2">
      <c r="A48" s="67">
        <v>45</v>
      </c>
      <c r="B48" s="68" t="s">
        <v>134</v>
      </c>
      <c r="C48" s="69" t="s">
        <v>135</v>
      </c>
      <c r="D48" s="33">
        <f t="shared" si="50"/>
        <v>0</v>
      </c>
      <c r="E48" s="23">
        <f t="shared" si="50"/>
        <v>0</v>
      </c>
      <c r="F48" s="24">
        <f t="shared" si="50"/>
        <v>0</v>
      </c>
      <c r="G48" s="25">
        <f>AH48-U48-N48</f>
        <v>0</v>
      </c>
      <c r="H48" s="24">
        <f t="shared" si="51"/>
        <v>0</v>
      </c>
      <c r="I48" s="23">
        <f t="shared" si="51"/>
        <v>0</v>
      </c>
      <c r="J48" s="34">
        <f t="shared" si="3"/>
        <v>0</v>
      </c>
      <c r="K48" s="33">
        <v>0</v>
      </c>
      <c r="L48" s="23">
        <v>0</v>
      </c>
      <c r="M48" s="24">
        <v>0</v>
      </c>
      <c r="N48" s="25">
        <v>0</v>
      </c>
      <c r="O48" s="24">
        <v>0</v>
      </c>
      <c r="P48" s="23">
        <v>0</v>
      </c>
      <c r="Q48" s="34">
        <f t="shared" si="4"/>
        <v>0</v>
      </c>
      <c r="R48" s="26">
        <v>0</v>
      </c>
      <c r="S48" s="23">
        <v>0</v>
      </c>
      <c r="T48" s="24">
        <v>0</v>
      </c>
      <c r="U48" s="25">
        <v>0</v>
      </c>
      <c r="V48" s="24">
        <v>0</v>
      </c>
      <c r="W48" s="23">
        <v>0</v>
      </c>
      <c r="X48" s="35">
        <f t="shared" si="5"/>
        <v>0</v>
      </c>
      <c r="Y48" s="33">
        <v>0</v>
      </c>
      <c r="Z48" s="23">
        <v>0</v>
      </c>
      <c r="AA48" s="24">
        <v>0</v>
      </c>
      <c r="AB48" s="24">
        <v>0</v>
      </c>
      <c r="AC48" s="23">
        <v>0</v>
      </c>
      <c r="AD48" s="34">
        <f t="shared" si="6"/>
        <v>0</v>
      </c>
      <c r="AE48" s="26">
        <v>0</v>
      </c>
      <c r="AF48" s="26">
        <v>0</v>
      </c>
      <c r="AG48" s="36">
        <v>0</v>
      </c>
      <c r="AH48" s="25">
        <v>0</v>
      </c>
      <c r="AI48" s="36">
        <v>0</v>
      </c>
      <c r="AJ48" s="23">
        <v>0</v>
      </c>
      <c r="AK48" s="37">
        <f t="shared" si="7"/>
        <v>0</v>
      </c>
    </row>
    <row r="49" spans="1:37" ht="19.5" customHeight="1" x14ac:dyDescent="0.2">
      <c r="A49" s="67">
        <v>46</v>
      </c>
      <c r="B49" s="68" t="s">
        <v>136</v>
      </c>
      <c r="C49" s="69" t="s">
        <v>137</v>
      </c>
      <c r="D49" s="33">
        <f t="shared" si="50"/>
        <v>0</v>
      </c>
      <c r="E49" s="23">
        <f t="shared" si="50"/>
        <v>0</v>
      </c>
      <c r="F49" s="24">
        <f t="shared" si="50"/>
        <v>0</v>
      </c>
      <c r="G49" s="25">
        <f>AH49-U49-N49</f>
        <v>0</v>
      </c>
      <c r="H49" s="24">
        <f t="shared" si="51"/>
        <v>0</v>
      </c>
      <c r="I49" s="23">
        <f t="shared" si="51"/>
        <v>0</v>
      </c>
      <c r="J49" s="34">
        <f t="shared" si="3"/>
        <v>0</v>
      </c>
      <c r="K49" s="33">
        <v>0</v>
      </c>
      <c r="L49" s="23">
        <v>0</v>
      </c>
      <c r="M49" s="24">
        <v>0</v>
      </c>
      <c r="N49" s="25">
        <v>0</v>
      </c>
      <c r="O49" s="24">
        <v>0</v>
      </c>
      <c r="P49" s="23">
        <v>0</v>
      </c>
      <c r="Q49" s="34">
        <f t="shared" si="4"/>
        <v>0</v>
      </c>
      <c r="R49" s="26">
        <v>0</v>
      </c>
      <c r="S49" s="23">
        <v>0</v>
      </c>
      <c r="T49" s="24">
        <v>0</v>
      </c>
      <c r="U49" s="25">
        <v>0</v>
      </c>
      <c r="V49" s="24">
        <v>0</v>
      </c>
      <c r="W49" s="23">
        <v>0</v>
      </c>
      <c r="X49" s="35">
        <f t="shared" si="5"/>
        <v>0</v>
      </c>
      <c r="Y49" s="33">
        <v>0</v>
      </c>
      <c r="Z49" s="23">
        <v>0</v>
      </c>
      <c r="AA49" s="24">
        <v>0</v>
      </c>
      <c r="AB49" s="24">
        <v>0</v>
      </c>
      <c r="AC49" s="23">
        <v>0</v>
      </c>
      <c r="AD49" s="34">
        <f t="shared" si="6"/>
        <v>0</v>
      </c>
      <c r="AE49" s="26">
        <v>0</v>
      </c>
      <c r="AF49" s="26">
        <v>0</v>
      </c>
      <c r="AG49" s="36">
        <v>0</v>
      </c>
      <c r="AH49" s="25">
        <v>0</v>
      </c>
      <c r="AI49" s="36">
        <v>0</v>
      </c>
      <c r="AJ49" s="23">
        <v>0</v>
      </c>
      <c r="AK49" s="37">
        <f t="shared" si="7"/>
        <v>0</v>
      </c>
    </row>
    <row r="50" spans="1:37" ht="19.5" customHeight="1" x14ac:dyDescent="0.2">
      <c r="A50" s="67">
        <v>47</v>
      </c>
      <c r="B50" s="68" t="s">
        <v>138</v>
      </c>
      <c r="C50" s="69" t="s">
        <v>139</v>
      </c>
      <c r="D50" s="33">
        <f t="shared" si="50"/>
        <v>3000000</v>
      </c>
      <c r="E50" s="23">
        <f t="shared" si="50"/>
        <v>0</v>
      </c>
      <c r="F50" s="24">
        <f t="shared" si="50"/>
        <v>0</v>
      </c>
      <c r="G50" s="25">
        <f>AH50-U50-N50</f>
        <v>0</v>
      </c>
      <c r="H50" s="24">
        <f t="shared" si="51"/>
        <v>0</v>
      </c>
      <c r="I50" s="23">
        <f t="shared" si="51"/>
        <v>0</v>
      </c>
      <c r="J50" s="34">
        <f t="shared" si="3"/>
        <v>0</v>
      </c>
      <c r="K50" s="33">
        <v>780000</v>
      </c>
      <c r="L50" s="23">
        <v>0</v>
      </c>
      <c r="M50" s="24">
        <v>0</v>
      </c>
      <c r="N50" s="25">
        <v>0</v>
      </c>
      <c r="O50" s="24">
        <v>0</v>
      </c>
      <c r="P50" s="23">
        <v>0</v>
      </c>
      <c r="Q50" s="34">
        <f t="shared" si="4"/>
        <v>0</v>
      </c>
      <c r="R50" s="26">
        <v>370000</v>
      </c>
      <c r="S50" s="23">
        <v>0</v>
      </c>
      <c r="T50" s="24">
        <v>0</v>
      </c>
      <c r="U50" s="25">
        <v>0</v>
      </c>
      <c r="V50" s="24">
        <v>0</v>
      </c>
      <c r="W50" s="23">
        <v>0</v>
      </c>
      <c r="X50" s="35">
        <f t="shared" si="5"/>
        <v>0</v>
      </c>
      <c r="Y50" s="33">
        <v>0</v>
      </c>
      <c r="Z50" s="23">
        <v>0</v>
      </c>
      <c r="AA50" s="24">
        <v>0</v>
      </c>
      <c r="AB50" s="24">
        <v>0</v>
      </c>
      <c r="AC50" s="23">
        <v>0</v>
      </c>
      <c r="AD50" s="34">
        <f t="shared" si="6"/>
        <v>0</v>
      </c>
      <c r="AE50" s="26">
        <f>370000+780000+3000000</f>
        <v>4150000</v>
      </c>
      <c r="AF50" s="26">
        <v>0</v>
      </c>
      <c r="AG50" s="36">
        <v>0</v>
      </c>
      <c r="AH50" s="25">
        <v>0</v>
      </c>
      <c r="AI50" s="36">
        <v>0</v>
      </c>
      <c r="AJ50" s="23">
        <v>0</v>
      </c>
      <c r="AK50" s="37">
        <f t="shared" si="7"/>
        <v>0</v>
      </c>
    </row>
    <row r="51" spans="1:37" ht="19.5" customHeight="1" x14ac:dyDescent="0.2">
      <c r="A51" s="70">
        <v>48</v>
      </c>
      <c r="B51" s="71" t="s">
        <v>140</v>
      </c>
      <c r="C51" s="72" t="s">
        <v>141</v>
      </c>
      <c r="D51" s="44">
        <f t="shared" ref="D51:I51" si="52">SUM(D46:D50)</f>
        <v>9247000</v>
      </c>
      <c r="E51" s="45">
        <f t="shared" si="52"/>
        <v>0</v>
      </c>
      <c r="F51" s="46">
        <f t="shared" si="52"/>
        <v>0</v>
      </c>
      <c r="G51" s="47">
        <f t="shared" si="52"/>
        <v>0</v>
      </c>
      <c r="H51" s="46">
        <f t="shared" si="52"/>
        <v>0</v>
      </c>
      <c r="I51" s="45">
        <f t="shared" si="52"/>
        <v>0</v>
      </c>
      <c r="J51" s="48">
        <f t="shared" si="3"/>
        <v>0</v>
      </c>
      <c r="K51" s="44">
        <f t="shared" ref="K51:P51" si="53">SUM(K46:K50)</f>
        <v>488602000</v>
      </c>
      <c r="L51" s="45">
        <f t="shared" si="53"/>
        <v>0</v>
      </c>
      <c r="M51" s="46">
        <f t="shared" si="53"/>
        <v>0</v>
      </c>
      <c r="N51" s="47">
        <f t="shared" si="53"/>
        <v>0</v>
      </c>
      <c r="O51" s="46">
        <f t="shared" si="53"/>
        <v>0</v>
      </c>
      <c r="P51" s="45">
        <f t="shared" si="53"/>
        <v>0</v>
      </c>
      <c r="Q51" s="48">
        <f t="shared" si="4"/>
        <v>0</v>
      </c>
      <c r="R51" s="50">
        <f>SUM(R46:R50)</f>
        <v>373570000</v>
      </c>
      <c r="S51" s="45">
        <f t="shared" ref="S51:W51" si="54">SUM(S46:S50)</f>
        <v>0</v>
      </c>
      <c r="T51" s="46">
        <f t="shared" si="54"/>
        <v>0</v>
      </c>
      <c r="U51" s="47">
        <f t="shared" si="54"/>
        <v>0</v>
      </c>
      <c r="V51" s="46">
        <f t="shared" si="54"/>
        <v>0</v>
      </c>
      <c r="W51" s="45">
        <f t="shared" si="54"/>
        <v>0</v>
      </c>
      <c r="X51" s="49">
        <f t="shared" si="5"/>
        <v>0</v>
      </c>
      <c r="Y51" s="44">
        <f>SUM(Y46:Y50)</f>
        <v>36186000</v>
      </c>
      <c r="Z51" s="45">
        <f>SUM(Z46:Z50)</f>
        <v>0</v>
      </c>
      <c r="AA51" s="46">
        <f>SUM(AA46:AA50)</f>
        <v>0</v>
      </c>
      <c r="AB51" s="46">
        <f>SUM(AB46:AB50)</f>
        <v>0</v>
      </c>
      <c r="AC51" s="45">
        <f>SUM(AC46:AC50)</f>
        <v>0</v>
      </c>
      <c r="AD51" s="48">
        <f t="shared" si="6"/>
        <v>0</v>
      </c>
      <c r="AE51" s="50">
        <f t="shared" ref="AE51:AJ51" si="55">SUM(AE46:AE50)</f>
        <v>907605000</v>
      </c>
      <c r="AF51" s="50">
        <f t="shared" si="55"/>
        <v>0</v>
      </c>
      <c r="AG51" s="51">
        <f t="shared" si="55"/>
        <v>0</v>
      </c>
      <c r="AH51" s="47">
        <f t="shared" si="55"/>
        <v>0</v>
      </c>
      <c r="AI51" s="51">
        <f t="shared" si="55"/>
        <v>0</v>
      </c>
      <c r="AJ51" s="45">
        <f t="shared" si="55"/>
        <v>0</v>
      </c>
      <c r="AK51" s="52">
        <f t="shared" si="7"/>
        <v>0</v>
      </c>
    </row>
    <row r="52" spans="1:37" ht="19.5" customHeight="1" thickBot="1" x14ac:dyDescent="0.25">
      <c r="A52" s="77">
        <v>49</v>
      </c>
      <c r="B52" s="78" t="s">
        <v>142</v>
      </c>
      <c r="C52" s="79" t="s">
        <v>143</v>
      </c>
      <c r="D52" s="80">
        <f t="shared" ref="D52:I52" si="56">SUM(D27,D30,D42,D45,D51)</f>
        <v>37812000</v>
      </c>
      <c r="E52" s="81">
        <f t="shared" si="56"/>
        <v>0</v>
      </c>
      <c r="F52" s="81">
        <f t="shared" si="56"/>
        <v>0</v>
      </c>
      <c r="G52" s="81">
        <f t="shared" si="56"/>
        <v>0</v>
      </c>
      <c r="H52" s="81">
        <f t="shared" si="56"/>
        <v>0</v>
      </c>
      <c r="I52" s="81">
        <f t="shared" si="56"/>
        <v>0</v>
      </c>
      <c r="J52" s="82">
        <f t="shared" si="3"/>
        <v>0</v>
      </c>
      <c r="K52" s="80">
        <f t="shared" ref="K52:P52" si="57">SUM(K27,K30,K42,K45,K51)</f>
        <v>2228176000</v>
      </c>
      <c r="L52" s="81">
        <f t="shared" si="57"/>
        <v>0</v>
      </c>
      <c r="M52" s="81">
        <f t="shared" si="57"/>
        <v>0</v>
      </c>
      <c r="N52" s="83">
        <f t="shared" si="57"/>
        <v>0</v>
      </c>
      <c r="O52" s="81">
        <f t="shared" si="57"/>
        <v>0</v>
      </c>
      <c r="P52" s="81">
        <f t="shared" si="57"/>
        <v>0</v>
      </c>
      <c r="Q52" s="82">
        <f t="shared" si="4"/>
        <v>0</v>
      </c>
      <c r="R52" s="83">
        <f>SUM(R27,R30,R42,R45,R51)</f>
        <v>1755664000</v>
      </c>
      <c r="S52" s="81">
        <f t="shared" ref="S52:W52" si="58">SUM(S27,S30,S42,S45,S51)</f>
        <v>0</v>
      </c>
      <c r="T52" s="81">
        <f t="shared" si="58"/>
        <v>0</v>
      </c>
      <c r="U52" s="83">
        <f t="shared" si="58"/>
        <v>0</v>
      </c>
      <c r="V52" s="81">
        <f>SUM(V27,V30,V42,V45,V51)</f>
        <v>0</v>
      </c>
      <c r="W52" s="81">
        <f t="shared" si="58"/>
        <v>0</v>
      </c>
      <c r="X52" s="84">
        <f t="shared" si="5"/>
        <v>0</v>
      </c>
      <c r="Y52" s="80">
        <f>SUM(Y27,Y30,Y42,Y45,Y51)</f>
        <v>170209000</v>
      </c>
      <c r="Z52" s="81">
        <f>SUM(Z27,Z30,Z42,Z45,Z51)</f>
        <v>0</v>
      </c>
      <c r="AA52" s="81">
        <f>SUM(AA27,AA30,AA42,AA45,AA51)</f>
        <v>0</v>
      </c>
      <c r="AB52" s="81">
        <f>SUM(AB27,AB30,AB42,AB45,AB51)</f>
        <v>0</v>
      </c>
      <c r="AC52" s="81">
        <f>SUM(AC27,AC30,AC42,AC45,AC51)</f>
        <v>0</v>
      </c>
      <c r="AD52" s="82">
        <f t="shared" si="6"/>
        <v>0</v>
      </c>
      <c r="AE52" s="83">
        <f t="shared" ref="AE52:AJ52" si="59">SUM(AE27,AE30,AE42,AE45,AE51)</f>
        <v>4191861000</v>
      </c>
      <c r="AF52" s="83">
        <f t="shared" si="59"/>
        <v>0</v>
      </c>
      <c r="AG52" s="83">
        <f t="shared" si="59"/>
        <v>0</v>
      </c>
      <c r="AH52" s="83">
        <f t="shared" si="59"/>
        <v>0</v>
      </c>
      <c r="AI52" s="83">
        <f t="shared" si="59"/>
        <v>0</v>
      </c>
      <c r="AJ52" s="81">
        <f t="shared" si="59"/>
        <v>0</v>
      </c>
      <c r="AK52" s="85">
        <f t="shared" si="7"/>
        <v>0</v>
      </c>
    </row>
    <row r="53" spans="1:37" ht="19.5" hidden="1" customHeight="1" x14ac:dyDescent="0.2">
      <c r="A53" s="86" t="s">
        <v>144</v>
      </c>
      <c r="B53" s="87" t="s">
        <v>145</v>
      </c>
      <c r="C53" s="88" t="s">
        <v>146</v>
      </c>
      <c r="D53" s="89">
        <f t="shared" ref="D53:F60" si="60">AE53-Y53-R53-K53</f>
        <v>0</v>
      </c>
      <c r="E53" s="90">
        <f t="shared" si="60"/>
        <v>0</v>
      </c>
      <c r="F53" s="91">
        <f t="shared" si="60"/>
        <v>0</v>
      </c>
      <c r="G53" s="92">
        <f t="shared" ref="G53:G60" si="61">AH53-U53-N53</f>
        <v>0</v>
      </c>
      <c r="H53" s="91">
        <f t="shared" ref="H53:I60" si="62">AI53-AB53-V53-O53</f>
        <v>0</v>
      </c>
      <c r="I53" s="90">
        <f t="shared" si="62"/>
        <v>0</v>
      </c>
      <c r="J53" s="93">
        <f t="shared" si="3"/>
        <v>0</v>
      </c>
      <c r="K53" s="89">
        <v>0</v>
      </c>
      <c r="L53" s="90">
        <v>0</v>
      </c>
      <c r="M53" s="91">
        <v>0</v>
      </c>
      <c r="N53" s="92">
        <v>0</v>
      </c>
      <c r="O53" s="91">
        <v>0</v>
      </c>
      <c r="P53" s="90">
        <v>0</v>
      </c>
      <c r="Q53" s="93">
        <f t="shared" si="4"/>
        <v>0</v>
      </c>
      <c r="R53" s="94">
        <v>0</v>
      </c>
      <c r="S53" s="90">
        <v>0</v>
      </c>
      <c r="T53" s="91">
        <v>0</v>
      </c>
      <c r="U53" s="92">
        <v>0</v>
      </c>
      <c r="V53" s="91">
        <v>0</v>
      </c>
      <c r="W53" s="90">
        <v>0</v>
      </c>
      <c r="X53" s="95">
        <f t="shared" si="5"/>
        <v>0</v>
      </c>
      <c r="Y53" s="89">
        <v>0</v>
      </c>
      <c r="Z53" s="90">
        <v>0</v>
      </c>
      <c r="AA53" s="91">
        <v>0</v>
      </c>
      <c r="AB53" s="91">
        <v>0</v>
      </c>
      <c r="AC53" s="90">
        <v>0</v>
      </c>
      <c r="AD53" s="93">
        <f t="shared" si="6"/>
        <v>0</v>
      </c>
      <c r="AE53" s="94">
        <v>0</v>
      </c>
      <c r="AF53" s="94">
        <v>0</v>
      </c>
      <c r="AG53" s="96">
        <v>0</v>
      </c>
      <c r="AH53" s="92">
        <v>0</v>
      </c>
      <c r="AI53" s="96">
        <v>0</v>
      </c>
      <c r="AJ53" s="90">
        <v>0</v>
      </c>
      <c r="AK53" s="97">
        <f t="shared" si="7"/>
        <v>0</v>
      </c>
    </row>
    <row r="54" spans="1:37" ht="19.5" hidden="1" customHeight="1" x14ac:dyDescent="0.2">
      <c r="A54" s="67" t="s">
        <v>147</v>
      </c>
      <c r="B54" s="98" t="s">
        <v>148</v>
      </c>
      <c r="C54" s="69" t="s">
        <v>149</v>
      </c>
      <c r="D54" s="33">
        <f t="shared" si="60"/>
        <v>0</v>
      </c>
      <c r="E54" s="23">
        <f t="shared" si="60"/>
        <v>0</v>
      </c>
      <c r="F54" s="24">
        <f t="shared" si="60"/>
        <v>0</v>
      </c>
      <c r="G54" s="25">
        <f t="shared" si="61"/>
        <v>0</v>
      </c>
      <c r="H54" s="24">
        <f t="shared" si="62"/>
        <v>0</v>
      </c>
      <c r="I54" s="23">
        <f t="shared" si="62"/>
        <v>0</v>
      </c>
      <c r="J54" s="34">
        <f t="shared" si="3"/>
        <v>0</v>
      </c>
      <c r="K54" s="33">
        <v>0</v>
      </c>
      <c r="L54" s="23">
        <v>0</v>
      </c>
      <c r="M54" s="24">
        <v>0</v>
      </c>
      <c r="N54" s="25">
        <v>0</v>
      </c>
      <c r="O54" s="24">
        <v>0</v>
      </c>
      <c r="P54" s="23">
        <v>0</v>
      </c>
      <c r="Q54" s="34">
        <f t="shared" si="4"/>
        <v>0</v>
      </c>
      <c r="R54" s="26">
        <v>0</v>
      </c>
      <c r="S54" s="23">
        <v>0</v>
      </c>
      <c r="T54" s="24">
        <v>0</v>
      </c>
      <c r="U54" s="25">
        <v>0</v>
      </c>
      <c r="V54" s="24">
        <v>0</v>
      </c>
      <c r="W54" s="23">
        <v>0</v>
      </c>
      <c r="X54" s="35">
        <f t="shared" si="5"/>
        <v>0</v>
      </c>
      <c r="Y54" s="33">
        <v>0</v>
      </c>
      <c r="Z54" s="23">
        <v>0</v>
      </c>
      <c r="AA54" s="24">
        <v>0</v>
      </c>
      <c r="AB54" s="24">
        <v>0</v>
      </c>
      <c r="AC54" s="23">
        <v>0</v>
      </c>
      <c r="AD54" s="34">
        <f t="shared" si="6"/>
        <v>0</v>
      </c>
      <c r="AE54" s="26">
        <v>0</v>
      </c>
      <c r="AF54" s="26">
        <v>0</v>
      </c>
      <c r="AG54" s="36">
        <v>0</v>
      </c>
      <c r="AH54" s="25">
        <v>0</v>
      </c>
      <c r="AI54" s="36">
        <v>0</v>
      </c>
      <c r="AJ54" s="23">
        <v>0</v>
      </c>
      <c r="AK54" s="37">
        <f t="shared" si="7"/>
        <v>0</v>
      </c>
    </row>
    <row r="55" spans="1:37" ht="19.5" hidden="1" customHeight="1" x14ac:dyDescent="0.2">
      <c r="A55" s="67" t="s">
        <v>150</v>
      </c>
      <c r="B55" s="98" t="s">
        <v>151</v>
      </c>
      <c r="C55" s="69" t="s">
        <v>152</v>
      </c>
      <c r="D55" s="33">
        <f t="shared" si="60"/>
        <v>0</v>
      </c>
      <c r="E55" s="23">
        <f t="shared" si="60"/>
        <v>0</v>
      </c>
      <c r="F55" s="24">
        <f t="shared" si="60"/>
        <v>0</v>
      </c>
      <c r="G55" s="25">
        <f t="shared" si="61"/>
        <v>0</v>
      </c>
      <c r="H55" s="24">
        <f t="shared" si="62"/>
        <v>0</v>
      </c>
      <c r="I55" s="23">
        <f t="shared" si="62"/>
        <v>0</v>
      </c>
      <c r="J55" s="34">
        <f t="shared" si="3"/>
        <v>0</v>
      </c>
      <c r="K55" s="33">
        <v>0</v>
      </c>
      <c r="L55" s="23">
        <v>0</v>
      </c>
      <c r="M55" s="24">
        <v>0</v>
      </c>
      <c r="N55" s="25">
        <v>0</v>
      </c>
      <c r="O55" s="24">
        <v>0</v>
      </c>
      <c r="P55" s="23">
        <v>0</v>
      </c>
      <c r="Q55" s="34">
        <f t="shared" si="4"/>
        <v>0</v>
      </c>
      <c r="R55" s="26">
        <v>0</v>
      </c>
      <c r="S55" s="23">
        <v>0</v>
      </c>
      <c r="T55" s="24">
        <v>0</v>
      </c>
      <c r="U55" s="25">
        <v>0</v>
      </c>
      <c r="V55" s="24">
        <v>0</v>
      </c>
      <c r="W55" s="23">
        <v>0</v>
      </c>
      <c r="X55" s="35">
        <f t="shared" si="5"/>
        <v>0</v>
      </c>
      <c r="Y55" s="33">
        <v>0</v>
      </c>
      <c r="Z55" s="23">
        <v>0</v>
      </c>
      <c r="AA55" s="24">
        <v>0</v>
      </c>
      <c r="AB55" s="24">
        <v>0</v>
      </c>
      <c r="AC55" s="23">
        <v>0</v>
      </c>
      <c r="AD55" s="34">
        <f t="shared" si="6"/>
        <v>0</v>
      </c>
      <c r="AE55" s="26">
        <v>0</v>
      </c>
      <c r="AF55" s="26">
        <v>0</v>
      </c>
      <c r="AG55" s="36">
        <v>0</v>
      </c>
      <c r="AH55" s="25">
        <v>0</v>
      </c>
      <c r="AI55" s="36">
        <v>0</v>
      </c>
      <c r="AJ55" s="23">
        <v>0</v>
      </c>
      <c r="AK55" s="37">
        <f t="shared" si="7"/>
        <v>0</v>
      </c>
    </row>
    <row r="56" spans="1:37" ht="19.5" hidden="1" customHeight="1" x14ac:dyDescent="0.2">
      <c r="A56" s="67" t="s">
        <v>153</v>
      </c>
      <c r="B56" s="98" t="s">
        <v>154</v>
      </c>
      <c r="C56" s="69" t="s">
        <v>155</v>
      </c>
      <c r="D56" s="33">
        <f t="shared" si="60"/>
        <v>0</v>
      </c>
      <c r="E56" s="23">
        <f t="shared" si="60"/>
        <v>0</v>
      </c>
      <c r="F56" s="24">
        <f t="shared" si="60"/>
        <v>0</v>
      </c>
      <c r="G56" s="25">
        <f t="shared" si="61"/>
        <v>0</v>
      </c>
      <c r="H56" s="24">
        <f t="shared" si="62"/>
        <v>0</v>
      </c>
      <c r="I56" s="23">
        <f t="shared" si="62"/>
        <v>0</v>
      </c>
      <c r="J56" s="34">
        <f t="shared" si="3"/>
        <v>0</v>
      </c>
      <c r="K56" s="33">
        <v>0</v>
      </c>
      <c r="L56" s="23">
        <v>0</v>
      </c>
      <c r="M56" s="24">
        <v>0</v>
      </c>
      <c r="N56" s="25">
        <v>0</v>
      </c>
      <c r="O56" s="24">
        <v>0</v>
      </c>
      <c r="P56" s="23">
        <v>0</v>
      </c>
      <c r="Q56" s="34">
        <f t="shared" si="4"/>
        <v>0</v>
      </c>
      <c r="R56" s="26">
        <v>0</v>
      </c>
      <c r="S56" s="23">
        <v>0</v>
      </c>
      <c r="T56" s="24">
        <v>0</v>
      </c>
      <c r="U56" s="25">
        <v>0</v>
      </c>
      <c r="V56" s="24">
        <v>0</v>
      </c>
      <c r="W56" s="23">
        <v>0</v>
      </c>
      <c r="X56" s="35">
        <f t="shared" si="5"/>
        <v>0</v>
      </c>
      <c r="Y56" s="33">
        <v>0</v>
      </c>
      <c r="Z56" s="23">
        <v>0</v>
      </c>
      <c r="AA56" s="24">
        <v>0</v>
      </c>
      <c r="AB56" s="24">
        <v>0</v>
      </c>
      <c r="AC56" s="23">
        <v>0</v>
      </c>
      <c r="AD56" s="34">
        <f t="shared" si="6"/>
        <v>0</v>
      </c>
      <c r="AE56" s="26">
        <v>0</v>
      </c>
      <c r="AF56" s="26">
        <v>0</v>
      </c>
      <c r="AG56" s="36">
        <v>0</v>
      </c>
      <c r="AH56" s="25">
        <v>0</v>
      </c>
      <c r="AI56" s="36">
        <v>0</v>
      </c>
      <c r="AJ56" s="23">
        <v>0</v>
      </c>
      <c r="AK56" s="37">
        <f t="shared" si="7"/>
        <v>0</v>
      </c>
    </row>
    <row r="57" spans="1:37" ht="19.5" hidden="1" customHeight="1" x14ac:dyDescent="0.2">
      <c r="A57" s="67" t="s">
        <v>156</v>
      </c>
      <c r="B57" s="98" t="s">
        <v>157</v>
      </c>
      <c r="C57" s="69" t="s">
        <v>158</v>
      </c>
      <c r="D57" s="33">
        <f t="shared" si="60"/>
        <v>0</v>
      </c>
      <c r="E57" s="23">
        <f t="shared" si="60"/>
        <v>0</v>
      </c>
      <c r="F57" s="24">
        <f t="shared" si="60"/>
        <v>0</v>
      </c>
      <c r="G57" s="25">
        <f t="shared" si="61"/>
        <v>0</v>
      </c>
      <c r="H57" s="24">
        <f t="shared" si="62"/>
        <v>0</v>
      </c>
      <c r="I57" s="23">
        <f t="shared" si="62"/>
        <v>0</v>
      </c>
      <c r="J57" s="34">
        <f t="shared" si="3"/>
        <v>0</v>
      </c>
      <c r="K57" s="33">
        <v>0</v>
      </c>
      <c r="L57" s="23">
        <v>0</v>
      </c>
      <c r="M57" s="24">
        <v>0</v>
      </c>
      <c r="N57" s="25">
        <v>0</v>
      </c>
      <c r="O57" s="24">
        <v>0</v>
      </c>
      <c r="P57" s="23">
        <v>0</v>
      </c>
      <c r="Q57" s="34">
        <f t="shared" si="4"/>
        <v>0</v>
      </c>
      <c r="R57" s="26">
        <v>0</v>
      </c>
      <c r="S57" s="23">
        <v>0</v>
      </c>
      <c r="T57" s="24">
        <v>0</v>
      </c>
      <c r="U57" s="25">
        <v>0</v>
      </c>
      <c r="V57" s="24">
        <v>0</v>
      </c>
      <c r="W57" s="23">
        <v>0</v>
      </c>
      <c r="X57" s="35">
        <f t="shared" si="5"/>
        <v>0</v>
      </c>
      <c r="Y57" s="33">
        <v>0</v>
      </c>
      <c r="Z57" s="23">
        <v>0</v>
      </c>
      <c r="AA57" s="24">
        <v>0</v>
      </c>
      <c r="AB57" s="24">
        <v>0</v>
      </c>
      <c r="AC57" s="23">
        <v>0</v>
      </c>
      <c r="AD57" s="34">
        <f t="shared" si="6"/>
        <v>0</v>
      </c>
      <c r="AE57" s="26">
        <v>0</v>
      </c>
      <c r="AF57" s="26">
        <v>0</v>
      </c>
      <c r="AG57" s="36">
        <v>0</v>
      </c>
      <c r="AH57" s="25">
        <v>0</v>
      </c>
      <c r="AI57" s="36">
        <v>0</v>
      </c>
      <c r="AJ57" s="23">
        <v>0</v>
      </c>
      <c r="AK57" s="37">
        <f t="shared" si="7"/>
        <v>0</v>
      </c>
    </row>
    <row r="58" spans="1:37" ht="19.5" hidden="1" customHeight="1" x14ac:dyDescent="0.2">
      <c r="A58" s="67" t="s">
        <v>159</v>
      </c>
      <c r="B58" s="98" t="s">
        <v>160</v>
      </c>
      <c r="C58" s="69" t="s">
        <v>161</v>
      </c>
      <c r="D58" s="33">
        <f t="shared" si="60"/>
        <v>0</v>
      </c>
      <c r="E58" s="23">
        <f t="shared" si="60"/>
        <v>0</v>
      </c>
      <c r="F58" s="24">
        <f t="shared" si="60"/>
        <v>0</v>
      </c>
      <c r="G58" s="25">
        <f t="shared" si="61"/>
        <v>0</v>
      </c>
      <c r="H58" s="24">
        <f t="shared" si="62"/>
        <v>0</v>
      </c>
      <c r="I58" s="23">
        <f t="shared" si="62"/>
        <v>0</v>
      </c>
      <c r="J58" s="34">
        <f t="shared" si="3"/>
        <v>0</v>
      </c>
      <c r="K58" s="33">
        <v>0</v>
      </c>
      <c r="L58" s="23">
        <v>0</v>
      </c>
      <c r="M58" s="24">
        <v>0</v>
      </c>
      <c r="N58" s="25">
        <v>0</v>
      </c>
      <c r="O58" s="24">
        <v>0</v>
      </c>
      <c r="P58" s="23">
        <v>0</v>
      </c>
      <c r="Q58" s="34">
        <f t="shared" si="4"/>
        <v>0</v>
      </c>
      <c r="R58" s="26">
        <v>0</v>
      </c>
      <c r="S58" s="23">
        <v>0</v>
      </c>
      <c r="T58" s="24">
        <v>0</v>
      </c>
      <c r="U58" s="25">
        <v>0</v>
      </c>
      <c r="V58" s="24">
        <v>0</v>
      </c>
      <c r="W58" s="23">
        <v>0</v>
      </c>
      <c r="X58" s="35">
        <f t="shared" si="5"/>
        <v>0</v>
      </c>
      <c r="Y58" s="33">
        <v>0</v>
      </c>
      <c r="Z58" s="23">
        <v>0</v>
      </c>
      <c r="AA58" s="24">
        <v>0</v>
      </c>
      <c r="AB58" s="24">
        <v>0</v>
      </c>
      <c r="AC58" s="23">
        <v>0</v>
      </c>
      <c r="AD58" s="34">
        <f t="shared" si="6"/>
        <v>0</v>
      </c>
      <c r="AE58" s="26">
        <v>0</v>
      </c>
      <c r="AF58" s="26">
        <v>0</v>
      </c>
      <c r="AG58" s="36">
        <v>0</v>
      </c>
      <c r="AH58" s="25">
        <v>0</v>
      </c>
      <c r="AI58" s="36">
        <v>0</v>
      </c>
      <c r="AJ58" s="23">
        <v>0</v>
      </c>
      <c r="AK58" s="37">
        <f t="shared" si="7"/>
        <v>0</v>
      </c>
    </row>
    <row r="59" spans="1:37" ht="19.5" hidden="1" customHeight="1" x14ac:dyDescent="0.2">
      <c r="A59" s="67" t="s">
        <v>162</v>
      </c>
      <c r="B59" s="98" t="s">
        <v>163</v>
      </c>
      <c r="C59" s="69" t="s">
        <v>164</v>
      </c>
      <c r="D59" s="33">
        <f t="shared" si="60"/>
        <v>0</v>
      </c>
      <c r="E59" s="23">
        <f t="shared" si="60"/>
        <v>0</v>
      </c>
      <c r="F59" s="24">
        <f t="shared" si="60"/>
        <v>0</v>
      </c>
      <c r="G59" s="25">
        <f t="shared" si="61"/>
        <v>0</v>
      </c>
      <c r="H59" s="24">
        <f t="shared" si="62"/>
        <v>0</v>
      </c>
      <c r="I59" s="23">
        <f t="shared" si="62"/>
        <v>0</v>
      </c>
      <c r="J59" s="34">
        <f t="shared" si="3"/>
        <v>0</v>
      </c>
      <c r="K59" s="33">
        <v>0</v>
      </c>
      <c r="L59" s="23">
        <v>0</v>
      </c>
      <c r="M59" s="24">
        <v>0</v>
      </c>
      <c r="N59" s="25">
        <v>0</v>
      </c>
      <c r="O59" s="24">
        <v>0</v>
      </c>
      <c r="P59" s="23">
        <v>0</v>
      </c>
      <c r="Q59" s="34">
        <f t="shared" si="4"/>
        <v>0</v>
      </c>
      <c r="R59" s="26">
        <v>0</v>
      </c>
      <c r="S59" s="23">
        <v>0</v>
      </c>
      <c r="T59" s="24">
        <v>0</v>
      </c>
      <c r="U59" s="25">
        <v>0</v>
      </c>
      <c r="V59" s="24">
        <v>0</v>
      </c>
      <c r="W59" s="23">
        <v>0</v>
      </c>
      <c r="X59" s="35">
        <f t="shared" si="5"/>
        <v>0</v>
      </c>
      <c r="Y59" s="33">
        <v>0</v>
      </c>
      <c r="Z59" s="23">
        <v>0</v>
      </c>
      <c r="AA59" s="24">
        <v>0</v>
      </c>
      <c r="AB59" s="24">
        <v>0</v>
      </c>
      <c r="AC59" s="23">
        <v>0</v>
      </c>
      <c r="AD59" s="34">
        <f t="shared" si="6"/>
        <v>0</v>
      </c>
      <c r="AE59" s="26">
        <v>0</v>
      </c>
      <c r="AF59" s="26">
        <v>0</v>
      </c>
      <c r="AG59" s="36">
        <v>0</v>
      </c>
      <c r="AH59" s="25">
        <v>0</v>
      </c>
      <c r="AI59" s="36">
        <v>0</v>
      </c>
      <c r="AJ59" s="23">
        <v>0</v>
      </c>
      <c r="AK59" s="37">
        <f t="shared" si="7"/>
        <v>0</v>
      </c>
    </row>
    <row r="60" spans="1:37" ht="19.5" hidden="1" customHeight="1" x14ac:dyDescent="0.2">
      <c r="A60" s="67" t="s">
        <v>165</v>
      </c>
      <c r="B60" s="98" t="s">
        <v>166</v>
      </c>
      <c r="C60" s="69" t="s">
        <v>167</v>
      </c>
      <c r="D60" s="33">
        <f t="shared" si="60"/>
        <v>0</v>
      </c>
      <c r="E60" s="23">
        <f t="shared" si="60"/>
        <v>0</v>
      </c>
      <c r="F60" s="24">
        <f t="shared" si="60"/>
        <v>0</v>
      </c>
      <c r="G60" s="25">
        <f t="shared" si="61"/>
        <v>0</v>
      </c>
      <c r="H60" s="24">
        <f t="shared" si="62"/>
        <v>0</v>
      </c>
      <c r="I60" s="23">
        <f t="shared" si="62"/>
        <v>0</v>
      </c>
      <c r="J60" s="34">
        <f t="shared" si="3"/>
        <v>0</v>
      </c>
      <c r="K60" s="33">
        <v>0</v>
      </c>
      <c r="L60" s="23">
        <v>0</v>
      </c>
      <c r="M60" s="24">
        <v>0</v>
      </c>
      <c r="N60" s="25">
        <v>0</v>
      </c>
      <c r="O60" s="24">
        <v>0</v>
      </c>
      <c r="P60" s="23">
        <v>0</v>
      </c>
      <c r="Q60" s="34">
        <f t="shared" si="4"/>
        <v>0</v>
      </c>
      <c r="R60" s="26">
        <v>0</v>
      </c>
      <c r="S60" s="23">
        <v>0</v>
      </c>
      <c r="T60" s="24">
        <v>0</v>
      </c>
      <c r="U60" s="25">
        <v>0</v>
      </c>
      <c r="V60" s="24">
        <v>0</v>
      </c>
      <c r="W60" s="23">
        <v>0</v>
      </c>
      <c r="X60" s="35">
        <f t="shared" si="5"/>
        <v>0</v>
      </c>
      <c r="Y60" s="33">
        <v>0</v>
      </c>
      <c r="Z60" s="23">
        <v>0</v>
      </c>
      <c r="AA60" s="24">
        <v>0</v>
      </c>
      <c r="AB60" s="24">
        <v>0</v>
      </c>
      <c r="AC60" s="23">
        <v>0</v>
      </c>
      <c r="AD60" s="34">
        <f t="shared" si="6"/>
        <v>0</v>
      </c>
      <c r="AE60" s="26">
        <v>0</v>
      </c>
      <c r="AF60" s="26">
        <v>0</v>
      </c>
      <c r="AG60" s="36">
        <v>0</v>
      </c>
      <c r="AH60" s="25">
        <v>0</v>
      </c>
      <c r="AI60" s="36">
        <v>0</v>
      </c>
      <c r="AJ60" s="23">
        <v>0</v>
      </c>
      <c r="AK60" s="37">
        <f t="shared" si="7"/>
        <v>0</v>
      </c>
    </row>
    <row r="61" spans="1:37" ht="19.5" hidden="1" customHeight="1" x14ac:dyDescent="0.2">
      <c r="A61" s="99" t="s">
        <v>168</v>
      </c>
      <c r="B61" s="100" t="s">
        <v>169</v>
      </c>
      <c r="C61" s="101" t="s">
        <v>170</v>
      </c>
      <c r="D61" s="58">
        <f t="shared" ref="D61:I61" si="63">SUM(D53:D60)</f>
        <v>0</v>
      </c>
      <c r="E61" s="59">
        <f t="shared" si="63"/>
        <v>0</v>
      </c>
      <c r="F61" s="59">
        <f t="shared" si="63"/>
        <v>0</v>
      </c>
      <c r="G61" s="59">
        <f t="shared" si="63"/>
        <v>0</v>
      </c>
      <c r="H61" s="59">
        <f t="shared" si="63"/>
        <v>0</v>
      </c>
      <c r="I61" s="59">
        <f t="shared" si="63"/>
        <v>0</v>
      </c>
      <c r="J61" s="60">
        <f t="shared" si="3"/>
        <v>0</v>
      </c>
      <c r="K61" s="58">
        <f t="shared" ref="K61:P61" si="64">SUM(K53:K60)</f>
        <v>0</v>
      </c>
      <c r="L61" s="59">
        <f t="shared" si="64"/>
        <v>0</v>
      </c>
      <c r="M61" s="59">
        <f t="shared" si="64"/>
        <v>0</v>
      </c>
      <c r="N61" s="61">
        <f t="shared" si="64"/>
        <v>0</v>
      </c>
      <c r="O61" s="59">
        <f t="shared" si="64"/>
        <v>0</v>
      </c>
      <c r="P61" s="59">
        <f t="shared" si="64"/>
        <v>0</v>
      </c>
      <c r="Q61" s="60">
        <f t="shared" si="4"/>
        <v>0</v>
      </c>
      <c r="R61" s="61">
        <f t="shared" ref="R61:W61" si="65">SUM(R53:R60)</f>
        <v>0</v>
      </c>
      <c r="S61" s="59">
        <f t="shared" si="65"/>
        <v>0</v>
      </c>
      <c r="T61" s="59">
        <f t="shared" si="65"/>
        <v>0</v>
      </c>
      <c r="U61" s="61">
        <f t="shared" si="65"/>
        <v>0</v>
      </c>
      <c r="V61" s="59">
        <f t="shared" si="65"/>
        <v>0</v>
      </c>
      <c r="W61" s="59">
        <f t="shared" si="65"/>
        <v>0</v>
      </c>
      <c r="X61" s="62">
        <f t="shared" si="5"/>
        <v>0</v>
      </c>
      <c r="Y61" s="58">
        <f>SUM(Y53:Y60)</f>
        <v>0</v>
      </c>
      <c r="Z61" s="59">
        <f>SUM(Z53:Z60)</f>
        <v>0</v>
      </c>
      <c r="AA61" s="59">
        <f>SUM(AA53:AA60)</f>
        <v>0</v>
      </c>
      <c r="AB61" s="59">
        <f>SUM(AB53:AB60)</f>
        <v>0</v>
      </c>
      <c r="AC61" s="59">
        <f>SUM(AC53:AC60)</f>
        <v>0</v>
      </c>
      <c r="AD61" s="60">
        <f t="shared" si="6"/>
        <v>0</v>
      </c>
      <c r="AE61" s="61">
        <f t="shared" ref="AE61:AJ61" si="66">SUM(AE53:AE60)</f>
        <v>0</v>
      </c>
      <c r="AF61" s="61">
        <f t="shared" si="66"/>
        <v>0</v>
      </c>
      <c r="AG61" s="61">
        <f t="shared" si="66"/>
        <v>0</v>
      </c>
      <c r="AH61" s="61">
        <f t="shared" si="66"/>
        <v>0</v>
      </c>
      <c r="AI61" s="61">
        <f t="shared" si="66"/>
        <v>0</v>
      </c>
      <c r="AJ61" s="59">
        <f t="shared" si="66"/>
        <v>0</v>
      </c>
      <c r="AK61" s="63">
        <f t="shared" si="7"/>
        <v>0</v>
      </c>
    </row>
    <row r="62" spans="1:37" ht="19.5" customHeight="1" x14ac:dyDescent="0.2">
      <c r="A62" s="67">
        <v>59</v>
      </c>
      <c r="B62" s="102" t="s">
        <v>171</v>
      </c>
      <c r="C62" s="69" t="s">
        <v>172</v>
      </c>
      <c r="D62" s="33">
        <f t="shared" ref="D62:F77" si="67">AE62-Y62-R62-K62</f>
        <v>0</v>
      </c>
      <c r="E62" s="23">
        <f t="shared" si="67"/>
        <v>0</v>
      </c>
      <c r="F62" s="24">
        <f t="shared" si="67"/>
        <v>0</v>
      </c>
      <c r="G62" s="25">
        <f t="shared" ref="G62:G77" si="68">AH62-U62-N62</f>
        <v>0</v>
      </c>
      <c r="H62" s="24">
        <f t="shared" ref="H62:I77" si="69">AI62-AB62-V62-O62</f>
        <v>0</v>
      </c>
      <c r="I62" s="23">
        <f t="shared" si="69"/>
        <v>0</v>
      </c>
      <c r="J62" s="34">
        <f t="shared" si="3"/>
        <v>0</v>
      </c>
      <c r="K62" s="33">
        <v>0</v>
      </c>
      <c r="L62" s="23">
        <v>0</v>
      </c>
      <c r="M62" s="24">
        <v>0</v>
      </c>
      <c r="N62" s="25">
        <v>0</v>
      </c>
      <c r="O62" s="24">
        <v>0</v>
      </c>
      <c r="P62" s="23">
        <v>0</v>
      </c>
      <c r="Q62" s="34">
        <f t="shared" si="4"/>
        <v>0</v>
      </c>
      <c r="R62" s="26">
        <v>0</v>
      </c>
      <c r="S62" s="23">
        <v>0</v>
      </c>
      <c r="T62" s="24">
        <v>0</v>
      </c>
      <c r="U62" s="25">
        <v>0</v>
      </c>
      <c r="V62" s="24">
        <v>0</v>
      </c>
      <c r="W62" s="23">
        <v>0</v>
      </c>
      <c r="X62" s="35">
        <f t="shared" si="5"/>
        <v>0</v>
      </c>
      <c r="Y62" s="33">
        <v>0</v>
      </c>
      <c r="Z62" s="23">
        <v>0</v>
      </c>
      <c r="AA62" s="24">
        <v>0</v>
      </c>
      <c r="AB62" s="24">
        <v>0</v>
      </c>
      <c r="AC62" s="23">
        <v>0</v>
      </c>
      <c r="AD62" s="34">
        <f t="shared" si="6"/>
        <v>0</v>
      </c>
      <c r="AE62" s="26">
        <v>0</v>
      </c>
      <c r="AF62" s="26">
        <v>0</v>
      </c>
      <c r="AG62" s="36">
        <v>0</v>
      </c>
      <c r="AH62" s="25">
        <v>0</v>
      </c>
      <c r="AI62" s="36">
        <v>0</v>
      </c>
      <c r="AJ62" s="23">
        <v>0</v>
      </c>
      <c r="AK62" s="37">
        <f t="shared" si="7"/>
        <v>0</v>
      </c>
    </row>
    <row r="63" spans="1:37" ht="19.5" customHeight="1" x14ac:dyDescent="0.2">
      <c r="A63" s="67">
        <v>60</v>
      </c>
      <c r="B63" s="102" t="s">
        <v>173</v>
      </c>
      <c r="C63" s="69" t="s">
        <v>174</v>
      </c>
      <c r="D63" s="33">
        <f t="shared" si="67"/>
        <v>0</v>
      </c>
      <c r="E63" s="23">
        <f t="shared" si="67"/>
        <v>0</v>
      </c>
      <c r="F63" s="24">
        <f t="shared" si="67"/>
        <v>0</v>
      </c>
      <c r="G63" s="25">
        <f t="shared" si="68"/>
        <v>0</v>
      </c>
      <c r="H63" s="24">
        <f t="shared" si="69"/>
        <v>0</v>
      </c>
      <c r="I63" s="23">
        <f t="shared" ref="I63:I64" si="70">AJ63-AD63-W63-P63</f>
        <v>0</v>
      </c>
      <c r="J63" s="34">
        <f t="shared" si="3"/>
        <v>0</v>
      </c>
      <c r="K63" s="33">
        <v>0</v>
      </c>
      <c r="L63" s="23">
        <v>0</v>
      </c>
      <c r="M63" s="24">
        <v>0</v>
      </c>
      <c r="N63" s="25">
        <v>0</v>
      </c>
      <c r="O63" s="24">
        <v>0</v>
      </c>
      <c r="P63" s="23">
        <v>0</v>
      </c>
      <c r="Q63" s="34">
        <f t="shared" si="4"/>
        <v>0</v>
      </c>
      <c r="R63" s="26">
        <v>0</v>
      </c>
      <c r="S63" s="23">
        <v>0</v>
      </c>
      <c r="T63" s="24">
        <v>0</v>
      </c>
      <c r="U63" s="25">
        <v>0</v>
      </c>
      <c r="V63" s="24">
        <v>0</v>
      </c>
      <c r="W63" s="23">
        <v>0</v>
      </c>
      <c r="X63" s="35">
        <f t="shared" si="5"/>
        <v>0</v>
      </c>
      <c r="Y63" s="33">
        <v>0</v>
      </c>
      <c r="Z63" s="23">
        <v>0</v>
      </c>
      <c r="AA63" s="24">
        <v>0</v>
      </c>
      <c r="AB63" s="24">
        <v>0</v>
      </c>
      <c r="AC63" s="23">
        <v>0</v>
      </c>
      <c r="AD63" s="34">
        <f t="shared" si="6"/>
        <v>0</v>
      </c>
      <c r="AE63" s="26">
        <v>0</v>
      </c>
      <c r="AF63" s="26">
        <v>0</v>
      </c>
      <c r="AG63" s="36">
        <v>0</v>
      </c>
      <c r="AH63" s="25">
        <v>0</v>
      </c>
      <c r="AI63" s="36">
        <v>0</v>
      </c>
      <c r="AJ63" s="23">
        <v>0</v>
      </c>
      <c r="AK63" s="37">
        <f t="shared" si="7"/>
        <v>0</v>
      </c>
    </row>
    <row r="64" spans="1:37" ht="19.5" customHeight="1" x14ac:dyDescent="0.2">
      <c r="A64" s="67">
        <v>61</v>
      </c>
      <c r="B64" s="102" t="s">
        <v>175</v>
      </c>
      <c r="C64" s="69" t="s">
        <v>176</v>
      </c>
      <c r="D64" s="33">
        <f t="shared" si="67"/>
        <v>0</v>
      </c>
      <c r="E64" s="23">
        <f t="shared" si="67"/>
        <v>0</v>
      </c>
      <c r="F64" s="24">
        <f t="shared" si="67"/>
        <v>0</v>
      </c>
      <c r="G64" s="25">
        <f t="shared" si="68"/>
        <v>0</v>
      </c>
      <c r="H64" s="24">
        <f t="shared" si="69"/>
        <v>0</v>
      </c>
      <c r="I64" s="23">
        <f t="shared" si="70"/>
        <v>0</v>
      </c>
      <c r="J64" s="34">
        <f t="shared" si="3"/>
        <v>0</v>
      </c>
      <c r="K64" s="33">
        <v>0</v>
      </c>
      <c r="L64" s="23">
        <v>0</v>
      </c>
      <c r="M64" s="24">
        <v>0</v>
      </c>
      <c r="N64" s="25">
        <v>0</v>
      </c>
      <c r="O64" s="24">
        <v>0</v>
      </c>
      <c r="P64" s="23">
        <v>0</v>
      </c>
      <c r="Q64" s="34">
        <f t="shared" si="4"/>
        <v>0</v>
      </c>
      <c r="R64" s="26">
        <v>0</v>
      </c>
      <c r="S64" s="23">
        <v>0</v>
      </c>
      <c r="T64" s="24">
        <v>0</v>
      </c>
      <c r="U64" s="25">
        <v>0</v>
      </c>
      <c r="V64" s="24">
        <v>0</v>
      </c>
      <c r="W64" s="23">
        <v>0</v>
      </c>
      <c r="X64" s="35">
        <f t="shared" si="5"/>
        <v>0</v>
      </c>
      <c r="Y64" s="33">
        <v>0</v>
      </c>
      <c r="Z64" s="23">
        <v>0</v>
      </c>
      <c r="AA64" s="24">
        <v>0</v>
      </c>
      <c r="AB64" s="24">
        <v>0</v>
      </c>
      <c r="AC64" s="23">
        <v>0</v>
      </c>
      <c r="AD64" s="34">
        <f t="shared" si="6"/>
        <v>0</v>
      </c>
      <c r="AE64" s="26">
        <v>0</v>
      </c>
      <c r="AF64" s="26">
        <v>0</v>
      </c>
      <c r="AG64" s="36">
        <v>0</v>
      </c>
      <c r="AH64" s="25">
        <v>0</v>
      </c>
      <c r="AI64" s="36">
        <v>0</v>
      </c>
      <c r="AJ64" s="23">
        <v>0</v>
      </c>
      <c r="AK64" s="37">
        <f t="shared" si="7"/>
        <v>0</v>
      </c>
    </row>
    <row r="65" spans="1:37" ht="19.5" customHeight="1" x14ac:dyDescent="0.2">
      <c r="A65" s="67">
        <v>62</v>
      </c>
      <c r="B65" s="102" t="s">
        <v>177</v>
      </c>
      <c r="C65" s="69" t="s">
        <v>178</v>
      </c>
      <c r="D65" s="33">
        <f t="shared" si="67"/>
        <v>0</v>
      </c>
      <c r="E65" s="23">
        <f t="shared" si="67"/>
        <v>0</v>
      </c>
      <c r="F65" s="24">
        <f t="shared" si="67"/>
        <v>0</v>
      </c>
      <c r="G65" s="25">
        <f>AH65-U65-N65</f>
        <v>0</v>
      </c>
      <c r="H65" s="24">
        <f>AI65-AB65-V65-O65</f>
        <v>0</v>
      </c>
      <c r="I65" s="23">
        <f>AJ65-AC65-W65-P65</f>
        <v>0</v>
      </c>
      <c r="J65" s="34">
        <f t="shared" si="3"/>
        <v>0</v>
      </c>
      <c r="K65" s="33">
        <v>0</v>
      </c>
      <c r="L65" s="23">
        <v>0</v>
      </c>
      <c r="M65" s="24">
        <v>0</v>
      </c>
      <c r="N65" s="25">
        <v>0</v>
      </c>
      <c r="O65" s="24">
        <v>0</v>
      </c>
      <c r="P65" s="23">
        <v>0</v>
      </c>
      <c r="Q65" s="34">
        <f t="shared" si="4"/>
        <v>0</v>
      </c>
      <c r="R65" s="26">
        <v>48217000</v>
      </c>
      <c r="S65" s="23">
        <v>0</v>
      </c>
      <c r="T65" s="24">
        <v>0</v>
      </c>
      <c r="U65" s="25">
        <v>0</v>
      </c>
      <c r="V65" s="24">
        <v>0</v>
      </c>
      <c r="W65" s="23">
        <v>0</v>
      </c>
      <c r="X65" s="35">
        <f t="shared" si="5"/>
        <v>0</v>
      </c>
      <c r="Y65" s="33">
        <v>154823000</v>
      </c>
      <c r="Z65" s="23">
        <v>0</v>
      </c>
      <c r="AA65" s="24">
        <v>0</v>
      </c>
      <c r="AB65" s="24">
        <v>0</v>
      </c>
      <c r="AC65" s="23">
        <v>0</v>
      </c>
      <c r="AD65" s="34">
        <f t="shared" si="6"/>
        <v>0</v>
      </c>
      <c r="AE65" s="26">
        <v>203040000</v>
      </c>
      <c r="AF65" s="26">
        <v>0</v>
      </c>
      <c r="AG65" s="36">
        <v>0</v>
      </c>
      <c r="AH65" s="25">
        <v>0</v>
      </c>
      <c r="AI65" s="36">
        <v>0</v>
      </c>
      <c r="AJ65" s="23">
        <v>0</v>
      </c>
      <c r="AK65" s="37">
        <f t="shared" si="7"/>
        <v>0</v>
      </c>
    </row>
    <row r="66" spans="1:37" s="66" customFormat="1" ht="19.5" customHeight="1" x14ac:dyDescent="0.2">
      <c r="A66" s="41">
        <v>63</v>
      </c>
      <c r="B66" s="42" t="s">
        <v>179</v>
      </c>
      <c r="C66" s="43" t="s">
        <v>180</v>
      </c>
      <c r="D66" s="44">
        <f>AE66-Y66-R66-K66</f>
        <v>0</v>
      </c>
      <c r="E66" s="45">
        <f t="shared" si="67"/>
        <v>0</v>
      </c>
      <c r="F66" s="46">
        <f t="shared" si="67"/>
        <v>0</v>
      </c>
      <c r="G66" s="47">
        <f t="shared" si="68"/>
        <v>0</v>
      </c>
      <c r="H66" s="46">
        <f t="shared" ref="H66:H77" si="71">AI66-AB66-V66-O66</f>
        <v>0</v>
      </c>
      <c r="I66" s="45">
        <f t="shared" si="69"/>
        <v>0</v>
      </c>
      <c r="J66" s="48">
        <f t="shared" si="3"/>
        <v>0</v>
      </c>
      <c r="K66" s="44">
        <v>0</v>
      </c>
      <c r="L66" s="45">
        <v>0</v>
      </c>
      <c r="M66" s="46">
        <v>0</v>
      </c>
      <c r="N66" s="47">
        <v>0</v>
      </c>
      <c r="O66" s="46">
        <v>0</v>
      </c>
      <c r="P66" s="45">
        <v>0</v>
      </c>
      <c r="Q66" s="48">
        <f t="shared" si="4"/>
        <v>0</v>
      </c>
      <c r="R66" s="50">
        <f t="shared" ref="R66:W66" si="72">R65+R64+R63</f>
        <v>48217000</v>
      </c>
      <c r="S66" s="45">
        <f t="shared" si="72"/>
        <v>0</v>
      </c>
      <c r="T66" s="46">
        <f t="shared" si="72"/>
        <v>0</v>
      </c>
      <c r="U66" s="47">
        <f t="shared" si="72"/>
        <v>0</v>
      </c>
      <c r="V66" s="46">
        <f t="shared" si="72"/>
        <v>0</v>
      </c>
      <c r="W66" s="45">
        <f t="shared" si="72"/>
        <v>0</v>
      </c>
      <c r="X66" s="49">
        <f t="shared" si="5"/>
        <v>0</v>
      </c>
      <c r="Y66" s="44">
        <f t="shared" ref="Y66:AC66" si="73">Y65+Y64+Y63</f>
        <v>154823000</v>
      </c>
      <c r="Z66" s="45">
        <f t="shared" si="73"/>
        <v>0</v>
      </c>
      <c r="AA66" s="46">
        <f t="shared" si="73"/>
        <v>0</v>
      </c>
      <c r="AB66" s="46">
        <f t="shared" si="73"/>
        <v>0</v>
      </c>
      <c r="AC66" s="45">
        <f t="shared" si="73"/>
        <v>0</v>
      </c>
      <c r="AD66" s="48">
        <f t="shared" si="6"/>
        <v>0</v>
      </c>
      <c r="AE66" s="50">
        <f>AE65+AE64+AE63</f>
        <v>203040000</v>
      </c>
      <c r="AF66" s="50">
        <f>AF65+AF64+AF63</f>
        <v>0</v>
      </c>
      <c r="AG66" s="51">
        <f t="shared" ref="AG66:AK66" si="74">AG65+AG64+AG63</f>
        <v>0</v>
      </c>
      <c r="AH66" s="47">
        <f t="shared" si="74"/>
        <v>0</v>
      </c>
      <c r="AI66" s="51">
        <f t="shared" si="74"/>
        <v>0</v>
      </c>
      <c r="AJ66" s="45">
        <f t="shared" si="74"/>
        <v>0</v>
      </c>
      <c r="AK66" s="52">
        <f t="shared" si="74"/>
        <v>0</v>
      </c>
    </row>
    <row r="67" spans="1:37" ht="29.25" customHeight="1" x14ac:dyDescent="0.2">
      <c r="A67" s="67">
        <v>64</v>
      </c>
      <c r="B67" s="102" t="s">
        <v>181</v>
      </c>
      <c r="C67" s="69" t="s">
        <v>182</v>
      </c>
      <c r="D67" s="33">
        <f t="shared" si="67"/>
        <v>0</v>
      </c>
      <c r="E67" s="23">
        <f t="shared" si="67"/>
        <v>0</v>
      </c>
      <c r="F67" s="24">
        <f t="shared" si="67"/>
        <v>0</v>
      </c>
      <c r="G67" s="25">
        <f t="shared" si="68"/>
        <v>0</v>
      </c>
      <c r="H67" s="24">
        <f t="shared" si="71"/>
        <v>0</v>
      </c>
      <c r="I67" s="23">
        <f t="shared" si="69"/>
        <v>0</v>
      </c>
      <c r="J67" s="34">
        <f t="shared" si="3"/>
        <v>0</v>
      </c>
      <c r="K67" s="33">
        <v>0</v>
      </c>
      <c r="L67" s="23">
        <v>0</v>
      </c>
      <c r="M67" s="24">
        <v>0</v>
      </c>
      <c r="N67" s="25">
        <v>0</v>
      </c>
      <c r="O67" s="24">
        <v>0</v>
      </c>
      <c r="P67" s="23">
        <v>0</v>
      </c>
      <c r="Q67" s="34">
        <f t="shared" si="4"/>
        <v>0</v>
      </c>
      <c r="R67" s="26">
        <v>0</v>
      </c>
      <c r="S67" s="23">
        <v>0</v>
      </c>
      <c r="T67" s="24">
        <v>0</v>
      </c>
      <c r="U67" s="25">
        <v>0</v>
      </c>
      <c r="V67" s="24">
        <v>0</v>
      </c>
      <c r="W67" s="23">
        <v>0</v>
      </c>
      <c r="X67" s="35">
        <f t="shared" si="5"/>
        <v>0</v>
      </c>
      <c r="Y67" s="33">
        <v>0</v>
      </c>
      <c r="Z67" s="23">
        <v>0</v>
      </c>
      <c r="AA67" s="24">
        <v>0</v>
      </c>
      <c r="AB67" s="24">
        <v>0</v>
      </c>
      <c r="AC67" s="23">
        <v>0</v>
      </c>
      <c r="AD67" s="34">
        <f t="shared" si="6"/>
        <v>0</v>
      </c>
      <c r="AE67" s="26">
        <v>0</v>
      </c>
      <c r="AF67" s="26">
        <v>0</v>
      </c>
      <c r="AG67" s="36">
        <v>0</v>
      </c>
      <c r="AH67" s="25">
        <v>0</v>
      </c>
      <c r="AI67" s="36">
        <v>0</v>
      </c>
      <c r="AJ67" s="23">
        <v>0</v>
      </c>
      <c r="AK67" s="37">
        <f t="shared" si="7"/>
        <v>0</v>
      </c>
    </row>
    <row r="68" spans="1:37" ht="29.25" customHeight="1" x14ac:dyDescent="0.2">
      <c r="A68" s="67">
        <v>65</v>
      </c>
      <c r="B68" s="102" t="s">
        <v>183</v>
      </c>
      <c r="C68" s="69" t="s">
        <v>184</v>
      </c>
      <c r="D68" s="33">
        <f t="shared" si="67"/>
        <v>0</v>
      </c>
      <c r="E68" s="23">
        <f t="shared" si="67"/>
        <v>0</v>
      </c>
      <c r="F68" s="24">
        <f t="shared" si="67"/>
        <v>0</v>
      </c>
      <c r="G68" s="25">
        <f t="shared" si="68"/>
        <v>0</v>
      </c>
      <c r="H68" s="24">
        <f t="shared" si="71"/>
        <v>0</v>
      </c>
      <c r="I68" s="23">
        <f t="shared" si="69"/>
        <v>0</v>
      </c>
      <c r="J68" s="34">
        <f>E68-F68-H68</f>
        <v>0</v>
      </c>
      <c r="K68" s="33">
        <v>0</v>
      </c>
      <c r="L68" s="23">
        <v>0</v>
      </c>
      <c r="M68" s="24">
        <v>0</v>
      </c>
      <c r="N68" s="25">
        <v>0</v>
      </c>
      <c r="O68" s="24">
        <v>0</v>
      </c>
      <c r="P68" s="23">
        <v>0</v>
      </c>
      <c r="Q68" s="34">
        <f t="shared" ref="Q68:Q101" si="75">L68-M68-O68</f>
        <v>0</v>
      </c>
      <c r="R68" s="26">
        <v>0</v>
      </c>
      <c r="S68" s="23">
        <v>0</v>
      </c>
      <c r="T68" s="24">
        <v>0</v>
      </c>
      <c r="U68" s="25">
        <v>0</v>
      </c>
      <c r="V68" s="24">
        <v>0</v>
      </c>
      <c r="W68" s="23">
        <v>0</v>
      </c>
      <c r="X68" s="35">
        <f t="shared" ref="X68:X101" si="76">S68-T68-V68</f>
        <v>0</v>
      </c>
      <c r="Y68" s="33">
        <v>0</v>
      </c>
      <c r="Z68" s="23">
        <v>0</v>
      </c>
      <c r="AA68" s="24">
        <v>0</v>
      </c>
      <c r="AB68" s="24">
        <v>0</v>
      </c>
      <c r="AC68" s="23">
        <v>0</v>
      </c>
      <c r="AD68" s="34">
        <f t="shared" ref="AD68:AD101" si="77">Z68-AA68-AB68</f>
        <v>0</v>
      </c>
      <c r="AE68" s="26">
        <v>0</v>
      </c>
      <c r="AF68" s="26">
        <v>0</v>
      </c>
      <c r="AG68" s="36">
        <v>0</v>
      </c>
      <c r="AH68" s="25">
        <v>0</v>
      </c>
      <c r="AI68" s="36">
        <v>0</v>
      </c>
      <c r="AJ68" s="23">
        <v>0</v>
      </c>
      <c r="AK68" s="37">
        <f t="shared" ref="AK68:AK101" si="78">AF68-AG68-AI68</f>
        <v>0</v>
      </c>
    </row>
    <row r="69" spans="1:37" ht="29.25" customHeight="1" x14ac:dyDescent="0.2">
      <c r="A69" s="67">
        <v>66</v>
      </c>
      <c r="B69" s="102" t="s">
        <v>185</v>
      </c>
      <c r="C69" s="69" t="s">
        <v>186</v>
      </c>
      <c r="D69" s="33">
        <f t="shared" si="67"/>
        <v>0</v>
      </c>
      <c r="E69" s="23">
        <f t="shared" si="67"/>
        <v>0</v>
      </c>
      <c r="F69" s="24">
        <f t="shared" si="67"/>
        <v>0</v>
      </c>
      <c r="G69" s="25">
        <f t="shared" si="68"/>
        <v>0</v>
      </c>
      <c r="H69" s="24">
        <f t="shared" si="71"/>
        <v>0</v>
      </c>
      <c r="I69" s="23">
        <f t="shared" si="69"/>
        <v>0</v>
      </c>
      <c r="J69" s="34">
        <f t="shared" ref="J69:J101" si="79">E69-F69-H69</f>
        <v>0</v>
      </c>
      <c r="K69" s="33">
        <v>0</v>
      </c>
      <c r="L69" s="23">
        <v>0</v>
      </c>
      <c r="M69" s="24">
        <v>0</v>
      </c>
      <c r="N69" s="25">
        <v>0</v>
      </c>
      <c r="O69" s="24">
        <v>0</v>
      </c>
      <c r="P69" s="23">
        <v>0</v>
      </c>
      <c r="Q69" s="34">
        <f t="shared" si="75"/>
        <v>0</v>
      </c>
      <c r="R69" s="26">
        <v>0</v>
      </c>
      <c r="S69" s="23">
        <v>0</v>
      </c>
      <c r="T69" s="24">
        <v>0</v>
      </c>
      <c r="U69" s="25">
        <v>0</v>
      </c>
      <c r="V69" s="24">
        <v>0</v>
      </c>
      <c r="W69" s="23">
        <v>0</v>
      </c>
      <c r="X69" s="35">
        <f t="shared" si="76"/>
        <v>0</v>
      </c>
      <c r="Y69" s="33">
        <v>0</v>
      </c>
      <c r="Z69" s="23">
        <v>0</v>
      </c>
      <c r="AA69" s="24">
        <v>0</v>
      </c>
      <c r="AB69" s="24">
        <v>0</v>
      </c>
      <c r="AC69" s="23">
        <v>0</v>
      </c>
      <c r="AD69" s="34">
        <f t="shared" si="77"/>
        <v>0</v>
      </c>
      <c r="AE69" s="26">
        <v>0</v>
      </c>
      <c r="AF69" s="26">
        <v>0</v>
      </c>
      <c r="AG69" s="36">
        <v>0</v>
      </c>
      <c r="AH69" s="25">
        <v>0</v>
      </c>
      <c r="AI69" s="36">
        <v>0</v>
      </c>
      <c r="AJ69" s="23">
        <v>0</v>
      </c>
      <c r="AK69" s="37">
        <f t="shared" si="78"/>
        <v>0</v>
      </c>
    </row>
    <row r="70" spans="1:37" ht="19.5" customHeight="1" x14ac:dyDescent="0.2">
      <c r="A70" s="67">
        <v>67</v>
      </c>
      <c r="B70" s="102" t="s">
        <v>187</v>
      </c>
      <c r="C70" s="69" t="s">
        <v>188</v>
      </c>
      <c r="D70" s="33">
        <f t="shared" si="67"/>
        <v>0</v>
      </c>
      <c r="E70" s="23">
        <f t="shared" si="67"/>
        <v>0</v>
      </c>
      <c r="F70" s="24">
        <f t="shared" si="67"/>
        <v>0</v>
      </c>
      <c r="G70" s="25">
        <f t="shared" si="68"/>
        <v>0</v>
      </c>
      <c r="H70" s="24">
        <f t="shared" si="71"/>
        <v>0</v>
      </c>
      <c r="I70" s="23">
        <f t="shared" si="69"/>
        <v>0</v>
      </c>
      <c r="J70" s="34">
        <f t="shared" si="79"/>
        <v>0</v>
      </c>
      <c r="K70" s="33">
        <v>0</v>
      </c>
      <c r="L70" s="23">
        <v>0</v>
      </c>
      <c r="M70" s="24">
        <v>0</v>
      </c>
      <c r="N70" s="25">
        <v>0</v>
      </c>
      <c r="O70" s="24">
        <v>0</v>
      </c>
      <c r="P70" s="23">
        <v>0</v>
      </c>
      <c r="Q70" s="34">
        <f t="shared" si="75"/>
        <v>0</v>
      </c>
      <c r="R70" s="26">
        <v>0</v>
      </c>
      <c r="S70" s="23">
        <v>0</v>
      </c>
      <c r="T70" s="24">
        <v>0</v>
      </c>
      <c r="U70" s="25">
        <v>0</v>
      </c>
      <c r="V70" s="24">
        <v>0</v>
      </c>
      <c r="W70" s="23">
        <v>0</v>
      </c>
      <c r="X70" s="35">
        <f t="shared" si="76"/>
        <v>0</v>
      </c>
      <c r="Y70" s="33">
        <v>0</v>
      </c>
      <c r="Z70" s="23">
        <v>0</v>
      </c>
      <c r="AA70" s="24">
        <v>0</v>
      </c>
      <c r="AB70" s="24">
        <v>0</v>
      </c>
      <c r="AC70" s="23">
        <v>0</v>
      </c>
      <c r="AD70" s="34">
        <f t="shared" si="77"/>
        <v>0</v>
      </c>
      <c r="AE70" s="26">
        <v>0</v>
      </c>
      <c r="AF70" s="26">
        <v>0</v>
      </c>
      <c r="AG70" s="36">
        <v>0</v>
      </c>
      <c r="AH70" s="25">
        <v>0</v>
      </c>
      <c r="AI70" s="36">
        <v>0</v>
      </c>
      <c r="AJ70" s="23">
        <v>0</v>
      </c>
      <c r="AK70" s="37">
        <f t="shared" si="78"/>
        <v>0</v>
      </c>
    </row>
    <row r="71" spans="1:37" ht="29.25" customHeight="1" x14ac:dyDescent="0.2">
      <c r="A71" s="67">
        <v>68</v>
      </c>
      <c r="B71" s="102" t="s">
        <v>189</v>
      </c>
      <c r="C71" s="69" t="s">
        <v>190</v>
      </c>
      <c r="D71" s="33">
        <f t="shared" si="67"/>
        <v>0</v>
      </c>
      <c r="E71" s="23">
        <f t="shared" si="67"/>
        <v>0</v>
      </c>
      <c r="F71" s="24">
        <f t="shared" si="67"/>
        <v>0</v>
      </c>
      <c r="G71" s="25">
        <f t="shared" si="68"/>
        <v>0</v>
      </c>
      <c r="H71" s="24">
        <f t="shared" si="71"/>
        <v>0</v>
      </c>
      <c r="I71" s="23">
        <f t="shared" si="69"/>
        <v>0</v>
      </c>
      <c r="J71" s="34">
        <f t="shared" si="79"/>
        <v>0</v>
      </c>
      <c r="K71" s="33">
        <v>0</v>
      </c>
      <c r="L71" s="23">
        <v>0</v>
      </c>
      <c r="M71" s="24">
        <v>0</v>
      </c>
      <c r="N71" s="25">
        <v>0</v>
      </c>
      <c r="O71" s="24">
        <v>0</v>
      </c>
      <c r="P71" s="23">
        <v>0</v>
      </c>
      <c r="Q71" s="34">
        <f t="shared" si="75"/>
        <v>0</v>
      </c>
      <c r="R71" s="26">
        <v>0</v>
      </c>
      <c r="S71" s="23">
        <v>0</v>
      </c>
      <c r="T71" s="24">
        <v>0</v>
      </c>
      <c r="U71" s="25">
        <v>0</v>
      </c>
      <c r="V71" s="24">
        <v>0</v>
      </c>
      <c r="W71" s="23">
        <v>0</v>
      </c>
      <c r="X71" s="35">
        <f t="shared" si="76"/>
        <v>0</v>
      </c>
      <c r="Y71" s="33">
        <v>0</v>
      </c>
      <c r="Z71" s="23">
        <v>0</v>
      </c>
      <c r="AA71" s="24">
        <v>0</v>
      </c>
      <c r="AB71" s="24">
        <v>0</v>
      </c>
      <c r="AC71" s="23">
        <v>0</v>
      </c>
      <c r="AD71" s="34">
        <f t="shared" si="77"/>
        <v>0</v>
      </c>
      <c r="AE71" s="26">
        <v>0</v>
      </c>
      <c r="AF71" s="26">
        <v>0</v>
      </c>
      <c r="AG71" s="36">
        <v>0</v>
      </c>
      <c r="AH71" s="25">
        <v>0</v>
      </c>
      <c r="AI71" s="36">
        <v>0</v>
      </c>
      <c r="AJ71" s="23">
        <v>0</v>
      </c>
      <c r="AK71" s="37">
        <f t="shared" si="78"/>
        <v>0</v>
      </c>
    </row>
    <row r="72" spans="1:37" ht="29.25" customHeight="1" x14ac:dyDescent="0.2">
      <c r="A72" s="67">
        <v>69</v>
      </c>
      <c r="B72" s="102" t="s">
        <v>191</v>
      </c>
      <c r="C72" s="69" t="s">
        <v>192</v>
      </c>
      <c r="D72" s="33">
        <f t="shared" si="67"/>
        <v>0</v>
      </c>
      <c r="E72" s="23">
        <f t="shared" si="67"/>
        <v>0</v>
      </c>
      <c r="F72" s="24">
        <f t="shared" si="67"/>
        <v>0</v>
      </c>
      <c r="G72" s="25">
        <f t="shared" si="68"/>
        <v>0</v>
      </c>
      <c r="H72" s="24">
        <f t="shared" si="71"/>
        <v>0</v>
      </c>
      <c r="I72" s="23">
        <f t="shared" si="69"/>
        <v>0</v>
      </c>
      <c r="J72" s="34">
        <f t="shared" si="79"/>
        <v>0</v>
      </c>
      <c r="K72" s="33">
        <v>0</v>
      </c>
      <c r="L72" s="23">
        <v>0</v>
      </c>
      <c r="M72" s="24">
        <v>0</v>
      </c>
      <c r="N72" s="25">
        <v>0</v>
      </c>
      <c r="O72" s="24">
        <v>0</v>
      </c>
      <c r="P72" s="23">
        <v>0</v>
      </c>
      <c r="Q72" s="34">
        <f t="shared" si="75"/>
        <v>0</v>
      </c>
      <c r="R72" s="26">
        <v>0</v>
      </c>
      <c r="S72" s="23">
        <v>0</v>
      </c>
      <c r="T72" s="24">
        <v>0</v>
      </c>
      <c r="U72" s="25">
        <v>0</v>
      </c>
      <c r="V72" s="24">
        <v>0</v>
      </c>
      <c r="W72" s="23">
        <v>0</v>
      </c>
      <c r="X72" s="35">
        <f t="shared" si="76"/>
        <v>0</v>
      </c>
      <c r="Y72" s="33">
        <v>0</v>
      </c>
      <c r="Z72" s="23">
        <v>0</v>
      </c>
      <c r="AA72" s="24">
        <v>0</v>
      </c>
      <c r="AB72" s="24">
        <v>0</v>
      </c>
      <c r="AC72" s="23">
        <v>0</v>
      </c>
      <c r="AD72" s="34">
        <f t="shared" si="77"/>
        <v>0</v>
      </c>
      <c r="AE72" s="26">
        <v>0</v>
      </c>
      <c r="AF72" s="26">
        <v>0</v>
      </c>
      <c r="AG72" s="36">
        <v>0</v>
      </c>
      <c r="AH72" s="25">
        <v>0</v>
      </c>
      <c r="AI72" s="36">
        <v>0</v>
      </c>
      <c r="AJ72" s="23">
        <v>0</v>
      </c>
      <c r="AK72" s="37">
        <f t="shared" si="78"/>
        <v>0</v>
      </c>
    </row>
    <row r="73" spans="1:37" ht="19.5" customHeight="1" x14ac:dyDescent="0.2">
      <c r="A73" s="67">
        <v>70</v>
      </c>
      <c r="B73" s="102" t="s">
        <v>193</v>
      </c>
      <c r="C73" s="69" t="s">
        <v>194</v>
      </c>
      <c r="D73" s="33">
        <f t="shared" si="67"/>
        <v>0</v>
      </c>
      <c r="E73" s="23">
        <f t="shared" si="67"/>
        <v>0</v>
      </c>
      <c r="F73" s="24">
        <f t="shared" si="67"/>
        <v>0</v>
      </c>
      <c r="G73" s="25">
        <f t="shared" si="68"/>
        <v>0</v>
      </c>
      <c r="H73" s="24">
        <f t="shared" si="71"/>
        <v>0</v>
      </c>
      <c r="I73" s="23">
        <f t="shared" si="69"/>
        <v>0</v>
      </c>
      <c r="J73" s="34">
        <f t="shared" si="79"/>
        <v>0</v>
      </c>
      <c r="K73" s="33">
        <v>0</v>
      </c>
      <c r="L73" s="23">
        <v>0</v>
      </c>
      <c r="M73" s="24">
        <v>0</v>
      </c>
      <c r="N73" s="25">
        <v>0</v>
      </c>
      <c r="O73" s="24">
        <v>0</v>
      </c>
      <c r="P73" s="23">
        <v>0</v>
      </c>
      <c r="Q73" s="34">
        <f t="shared" si="75"/>
        <v>0</v>
      </c>
      <c r="R73" s="26">
        <v>0</v>
      </c>
      <c r="S73" s="23">
        <v>0</v>
      </c>
      <c r="T73" s="24">
        <v>0</v>
      </c>
      <c r="U73" s="25">
        <v>0</v>
      </c>
      <c r="V73" s="24">
        <v>0</v>
      </c>
      <c r="W73" s="23">
        <v>0</v>
      </c>
      <c r="X73" s="35">
        <f t="shared" si="76"/>
        <v>0</v>
      </c>
      <c r="Y73" s="33">
        <v>0</v>
      </c>
      <c r="Z73" s="23">
        <v>0</v>
      </c>
      <c r="AA73" s="24">
        <v>0</v>
      </c>
      <c r="AB73" s="24">
        <v>0</v>
      </c>
      <c r="AC73" s="23">
        <v>0</v>
      </c>
      <c r="AD73" s="34">
        <f t="shared" si="77"/>
        <v>0</v>
      </c>
      <c r="AE73" s="26">
        <v>0</v>
      </c>
      <c r="AF73" s="26">
        <v>0</v>
      </c>
      <c r="AG73" s="36">
        <v>0</v>
      </c>
      <c r="AH73" s="25">
        <v>0</v>
      </c>
      <c r="AI73" s="36">
        <v>0</v>
      </c>
      <c r="AJ73" s="23">
        <v>0</v>
      </c>
      <c r="AK73" s="37">
        <f t="shared" si="78"/>
        <v>0</v>
      </c>
    </row>
    <row r="74" spans="1:37" ht="19.5" customHeight="1" x14ac:dyDescent="0.2">
      <c r="A74" s="67">
        <v>71</v>
      </c>
      <c r="B74" s="103" t="s">
        <v>195</v>
      </c>
      <c r="C74" s="69" t="s">
        <v>196</v>
      </c>
      <c r="D74" s="33">
        <f t="shared" si="67"/>
        <v>0</v>
      </c>
      <c r="E74" s="23">
        <f t="shared" si="67"/>
        <v>0</v>
      </c>
      <c r="F74" s="24">
        <f t="shared" si="67"/>
        <v>0</v>
      </c>
      <c r="G74" s="25">
        <f t="shared" si="68"/>
        <v>0</v>
      </c>
      <c r="H74" s="24">
        <f t="shared" si="71"/>
        <v>0</v>
      </c>
      <c r="I74" s="23">
        <f t="shared" si="69"/>
        <v>0</v>
      </c>
      <c r="J74" s="34">
        <f t="shared" si="79"/>
        <v>0</v>
      </c>
      <c r="K74" s="33">
        <v>0</v>
      </c>
      <c r="L74" s="23">
        <v>0</v>
      </c>
      <c r="M74" s="24">
        <v>0</v>
      </c>
      <c r="N74" s="25">
        <v>0</v>
      </c>
      <c r="O74" s="24">
        <v>0</v>
      </c>
      <c r="P74" s="23">
        <v>0</v>
      </c>
      <c r="Q74" s="34">
        <f t="shared" si="75"/>
        <v>0</v>
      </c>
      <c r="R74" s="26">
        <v>0</v>
      </c>
      <c r="S74" s="23">
        <v>0</v>
      </c>
      <c r="T74" s="24">
        <v>0</v>
      </c>
      <c r="U74" s="25">
        <v>0</v>
      </c>
      <c r="V74" s="24">
        <v>0</v>
      </c>
      <c r="W74" s="23">
        <v>0</v>
      </c>
      <c r="X74" s="35">
        <f t="shared" si="76"/>
        <v>0</v>
      </c>
      <c r="Y74" s="33">
        <v>0</v>
      </c>
      <c r="Z74" s="23">
        <v>0</v>
      </c>
      <c r="AA74" s="24">
        <v>0</v>
      </c>
      <c r="AB74" s="24">
        <v>0</v>
      </c>
      <c r="AC74" s="23">
        <v>0</v>
      </c>
      <c r="AD74" s="34">
        <f t="shared" si="77"/>
        <v>0</v>
      </c>
      <c r="AE74" s="26">
        <v>0</v>
      </c>
      <c r="AF74" s="26">
        <v>0</v>
      </c>
      <c r="AG74" s="36">
        <v>0</v>
      </c>
      <c r="AH74" s="25">
        <v>0</v>
      </c>
      <c r="AI74" s="36">
        <v>0</v>
      </c>
      <c r="AJ74" s="23">
        <v>0</v>
      </c>
      <c r="AK74" s="37">
        <f t="shared" si="78"/>
        <v>0</v>
      </c>
    </row>
    <row r="75" spans="1:37" ht="19.5" customHeight="1" x14ac:dyDescent="0.2">
      <c r="A75" s="67">
        <v>72</v>
      </c>
      <c r="B75" s="103" t="s">
        <v>197</v>
      </c>
      <c r="C75" s="69" t="s">
        <v>198</v>
      </c>
      <c r="D75" s="33">
        <f t="shared" si="67"/>
        <v>0</v>
      </c>
      <c r="E75" s="23">
        <f t="shared" si="67"/>
        <v>0</v>
      </c>
      <c r="F75" s="24">
        <f t="shared" si="67"/>
        <v>0</v>
      </c>
      <c r="G75" s="25">
        <f t="shared" si="68"/>
        <v>0</v>
      </c>
      <c r="H75" s="24">
        <f t="shared" si="71"/>
        <v>0</v>
      </c>
      <c r="I75" s="23">
        <f t="shared" si="69"/>
        <v>0</v>
      </c>
      <c r="J75" s="34">
        <f t="shared" si="79"/>
        <v>0</v>
      </c>
      <c r="K75" s="33">
        <v>0</v>
      </c>
      <c r="L75" s="23">
        <v>0</v>
      </c>
      <c r="M75" s="24">
        <v>0</v>
      </c>
      <c r="N75" s="25"/>
      <c r="O75" s="24">
        <v>0</v>
      </c>
      <c r="P75" s="23">
        <v>0</v>
      </c>
      <c r="Q75" s="34">
        <f t="shared" si="75"/>
        <v>0</v>
      </c>
      <c r="R75" s="26">
        <v>0</v>
      </c>
      <c r="S75" s="23">
        <v>0</v>
      </c>
      <c r="T75" s="24">
        <v>0</v>
      </c>
      <c r="U75" s="25"/>
      <c r="V75" s="24">
        <v>0</v>
      </c>
      <c r="W75" s="23">
        <v>0</v>
      </c>
      <c r="X75" s="35">
        <f t="shared" si="76"/>
        <v>0</v>
      </c>
      <c r="Y75" s="33">
        <v>0</v>
      </c>
      <c r="Z75" s="23">
        <v>0</v>
      </c>
      <c r="AA75" s="24">
        <v>0</v>
      </c>
      <c r="AB75" s="24">
        <v>0</v>
      </c>
      <c r="AC75" s="23">
        <v>0</v>
      </c>
      <c r="AD75" s="34">
        <f t="shared" si="77"/>
        <v>0</v>
      </c>
      <c r="AE75" s="26">
        <v>0</v>
      </c>
      <c r="AF75" s="26">
        <v>0</v>
      </c>
      <c r="AG75" s="36">
        <v>0</v>
      </c>
      <c r="AH75" s="25"/>
      <c r="AI75" s="36">
        <v>0</v>
      </c>
      <c r="AJ75" s="23">
        <v>0</v>
      </c>
      <c r="AK75" s="37">
        <f t="shared" si="78"/>
        <v>0</v>
      </c>
    </row>
    <row r="76" spans="1:37" ht="19.5" customHeight="1" x14ac:dyDescent="0.2">
      <c r="A76" s="67">
        <v>73</v>
      </c>
      <c r="B76" s="102" t="s">
        <v>199</v>
      </c>
      <c r="C76" s="69" t="s">
        <v>200</v>
      </c>
      <c r="D76" s="33">
        <f t="shared" si="67"/>
        <v>0</v>
      </c>
      <c r="E76" s="23">
        <f t="shared" si="67"/>
        <v>0</v>
      </c>
      <c r="F76" s="24">
        <f t="shared" si="67"/>
        <v>0</v>
      </c>
      <c r="G76" s="25">
        <f t="shared" si="68"/>
        <v>0</v>
      </c>
      <c r="H76" s="24">
        <f t="shared" si="71"/>
        <v>0</v>
      </c>
      <c r="I76" s="23">
        <f t="shared" si="69"/>
        <v>0</v>
      </c>
      <c r="J76" s="34">
        <f t="shared" si="79"/>
        <v>0</v>
      </c>
      <c r="K76" s="33">
        <v>0</v>
      </c>
      <c r="L76" s="23">
        <v>0</v>
      </c>
      <c r="M76" s="24">
        <v>0</v>
      </c>
      <c r="N76" s="25">
        <v>0</v>
      </c>
      <c r="O76" s="24">
        <v>0</v>
      </c>
      <c r="P76" s="23">
        <v>0</v>
      </c>
      <c r="Q76" s="34">
        <f t="shared" si="75"/>
        <v>0</v>
      </c>
      <c r="R76" s="26">
        <v>0</v>
      </c>
      <c r="S76" s="23">
        <v>0</v>
      </c>
      <c r="T76" s="24">
        <v>0</v>
      </c>
      <c r="U76" s="25">
        <v>0</v>
      </c>
      <c r="V76" s="24">
        <v>0</v>
      </c>
      <c r="W76" s="23">
        <v>0</v>
      </c>
      <c r="X76" s="35">
        <f t="shared" si="76"/>
        <v>0</v>
      </c>
      <c r="Y76" s="33">
        <v>0</v>
      </c>
      <c r="Z76" s="23">
        <v>0</v>
      </c>
      <c r="AA76" s="24">
        <v>0</v>
      </c>
      <c r="AB76" s="24">
        <v>0</v>
      </c>
      <c r="AC76" s="23">
        <v>0</v>
      </c>
      <c r="AD76" s="34">
        <f t="shared" si="77"/>
        <v>0</v>
      </c>
      <c r="AE76" s="26">
        <v>0</v>
      </c>
      <c r="AF76" s="26">
        <v>0</v>
      </c>
      <c r="AG76" s="36">
        <v>0</v>
      </c>
      <c r="AH76" s="25">
        <v>0</v>
      </c>
      <c r="AI76" s="36">
        <v>0</v>
      </c>
      <c r="AJ76" s="23">
        <v>0</v>
      </c>
      <c r="AK76" s="37">
        <f t="shared" si="78"/>
        <v>0</v>
      </c>
    </row>
    <row r="77" spans="1:37" ht="19.5" customHeight="1" x14ac:dyDescent="0.2">
      <c r="A77" s="104">
        <v>74</v>
      </c>
      <c r="B77" s="105" t="s">
        <v>201</v>
      </c>
      <c r="C77" s="106" t="s">
        <v>202</v>
      </c>
      <c r="D77" s="107">
        <f t="shared" si="67"/>
        <v>0</v>
      </c>
      <c r="E77" s="108">
        <f t="shared" si="67"/>
        <v>0</v>
      </c>
      <c r="F77" s="108">
        <f t="shared" si="67"/>
        <v>0</v>
      </c>
      <c r="G77" s="108">
        <f t="shared" si="68"/>
        <v>0</v>
      </c>
      <c r="H77" s="108">
        <f t="shared" si="71"/>
        <v>0</v>
      </c>
      <c r="I77" s="108">
        <f t="shared" si="69"/>
        <v>0</v>
      </c>
      <c r="J77" s="109">
        <f t="shared" si="79"/>
        <v>0</v>
      </c>
      <c r="K77" s="107">
        <v>0</v>
      </c>
      <c r="L77" s="108">
        <v>0</v>
      </c>
      <c r="M77" s="108">
        <v>0</v>
      </c>
      <c r="N77" s="110">
        <v>0</v>
      </c>
      <c r="O77" s="108">
        <v>0</v>
      </c>
      <c r="P77" s="108">
        <v>0</v>
      </c>
      <c r="Q77" s="109">
        <f t="shared" si="75"/>
        <v>0</v>
      </c>
      <c r="R77" s="110"/>
      <c r="S77" s="108">
        <v>0</v>
      </c>
      <c r="T77" s="108">
        <v>0</v>
      </c>
      <c r="U77" s="110">
        <v>0</v>
      </c>
      <c r="V77" s="108">
        <v>0</v>
      </c>
      <c r="W77" s="108">
        <v>0</v>
      </c>
      <c r="X77" s="111">
        <f t="shared" si="76"/>
        <v>0</v>
      </c>
      <c r="Y77" s="107">
        <v>0</v>
      </c>
      <c r="Z77" s="108">
        <v>0</v>
      </c>
      <c r="AA77" s="108">
        <v>0</v>
      </c>
      <c r="AB77" s="108">
        <v>0</v>
      </c>
      <c r="AC77" s="108">
        <v>0</v>
      </c>
      <c r="AD77" s="109">
        <f t="shared" si="77"/>
        <v>0</v>
      </c>
      <c r="AE77" s="110">
        <v>0</v>
      </c>
      <c r="AF77" s="110">
        <v>0</v>
      </c>
      <c r="AG77" s="110">
        <v>0</v>
      </c>
      <c r="AH77" s="110">
        <v>0</v>
      </c>
      <c r="AI77" s="110">
        <v>0</v>
      </c>
      <c r="AJ77" s="108">
        <v>0</v>
      </c>
      <c r="AK77" s="112">
        <f t="shared" si="78"/>
        <v>0</v>
      </c>
    </row>
    <row r="78" spans="1:37" ht="19.5" customHeight="1" x14ac:dyDescent="0.2">
      <c r="A78" s="99">
        <v>75</v>
      </c>
      <c r="B78" s="100" t="s">
        <v>203</v>
      </c>
      <c r="C78" s="101" t="s">
        <v>204</v>
      </c>
      <c r="D78" s="58">
        <f t="shared" ref="D78:AK78" si="80">SUM(D62:D77)-D66</f>
        <v>0</v>
      </c>
      <c r="E78" s="59">
        <f t="shared" si="80"/>
        <v>0</v>
      </c>
      <c r="F78" s="59">
        <f t="shared" si="80"/>
        <v>0</v>
      </c>
      <c r="G78" s="59">
        <f t="shared" si="80"/>
        <v>0</v>
      </c>
      <c r="H78" s="59">
        <f t="shared" si="80"/>
        <v>0</v>
      </c>
      <c r="I78" s="59">
        <f t="shared" si="80"/>
        <v>0</v>
      </c>
      <c r="J78" s="60">
        <f t="shared" si="80"/>
        <v>0</v>
      </c>
      <c r="K78" s="58">
        <f t="shared" si="80"/>
        <v>0</v>
      </c>
      <c r="L78" s="59">
        <f t="shared" si="80"/>
        <v>0</v>
      </c>
      <c r="M78" s="59">
        <f t="shared" si="80"/>
        <v>0</v>
      </c>
      <c r="N78" s="61">
        <f t="shared" si="80"/>
        <v>0</v>
      </c>
      <c r="O78" s="59">
        <f t="shared" si="80"/>
        <v>0</v>
      </c>
      <c r="P78" s="59">
        <f t="shared" si="80"/>
        <v>0</v>
      </c>
      <c r="Q78" s="60">
        <f t="shared" si="80"/>
        <v>0</v>
      </c>
      <c r="R78" s="61">
        <f t="shared" si="80"/>
        <v>48217000</v>
      </c>
      <c r="S78" s="59">
        <f t="shared" si="80"/>
        <v>0</v>
      </c>
      <c r="T78" s="59">
        <f t="shared" si="80"/>
        <v>0</v>
      </c>
      <c r="U78" s="61">
        <f t="shared" si="80"/>
        <v>0</v>
      </c>
      <c r="V78" s="59">
        <f t="shared" si="80"/>
        <v>0</v>
      </c>
      <c r="W78" s="59">
        <f t="shared" si="80"/>
        <v>0</v>
      </c>
      <c r="X78" s="62">
        <f t="shared" si="80"/>
        <v>0</v>
      </c>
      <c r="Y78" s="58">
        <f t="shared" si="80"/>
        <v>154823000</v>
      </c>
      <c r="Z78" s="59">
        <f t="shared" si="80"/>
        <v>0</v>
      </c>
      <c r="AA78" s="59">
        <f t="shared" si="80"/>
        <v>0</v>
      </c>
      <c r="AB78" s="59">
        <f t="shared" si="80"/>
        <v>0</v>
      </c>
      <c r="AC78" s="59">
        <f t="shared" si="80"/>
        <v>0</v>
      </c>
      <c r="AD78" s="60">
        <f t="shared" si="80"/>
        <v>0</v>
      </c>
      <c r="AE78" s="61">
        <f t="shared" si="80"/>
        <v>203040000</v>
      </c>
      <c r="AF78" s="61">
        <f t="shared" si="80"/>
        <v>0</v>
      </c>
      <c r="AG78" s="61">
        <f t="shared" si="80"/>
        <v>0</v>
      </c>
      <c r="AH78" s="61">
        <f t="shared" si="80"/>
        <v>0</v>
      </c>
      <c r="AI78" s="61">
        <f t="shared" si="80"/>
        <v>0</v>
      </c>
      <c r="AJ78" s="59">
        <f t="shared" si="80"/>
        <v>0</v>
      </c>
      <c r="AK78" s="63">
        <f t="shared" si="80"/>
        <v>0</v>
      </c>
    </row>
    <row r="79" spans="1:37" ht="19.5" customHeight="1" x14ac:dyDescent="0.2">
      <c r="A79" s="67">
        <v>76</v>
      </c>
      <c r="B79" s="113" t="s">
        <v>205</v>
      </c>
      <c r="C79" s="69" t="s">
        <v>206</v>
      </c>
      <c r="D79" s="33">
        <f t="shared" ref="D79:F85" si="81">AE79-Y79-R79-K79</f>
        <v>0</v>
      </c>
      <c r="E79" s="23">
        <f t="shared" si="81"/>
        <v>0</v>
      </c>
      <c r="F79" s="24">
        <f t="shared" si="81"/>
        <v>0</v>
      </c>
      <c r="G79" s="25">
        <f t="shared" ref="G79:G85" si="82">AH79-U79-N79</f>
        <v>0</v>
      </c>
      <c r="H79" s="24">
        <f t="shared" ref="H79:I85" si="83">AI79-AB79-V79-O79</f>
        <v>0</v>
      </c>
      <c r="I79" s="23">
        <f t="shared" si="83"/>
        <v>0</v>
      </c>
      <c r="J79" s="34">
        <f t="shared" si="79"/>
        <v>0</v>
      </c>
      <c r="K79" s="33">
        <v>0</v>
      </c>
      <c r="L79" s="23">
        <v>0</v>
      </c>
      <c r="M79" s="24">
        <v>0</v>
      </c>
      <c r="N79" s="25">
        <v>0</v>
      </c>
      <c r="O79" s="24">
        <v>0</v>
      </c>
      <c r="P79" s="23">
        <v>0</v>
      </c>
      <c r="Q79" s="34">
        <f t="shared" si="75"/>
        <v>0</v>
      </c>
      <c r="R79" s="26">
        <v>0</v>
      </c>
      <c r="S79" s="23">
        <v>0</v>
      </c>
      <c r="T79" s="24">
        <v>0</v>
      </c>
      <c r="U79" s="25">
        <v>0</v>
      </c>
      <c r="V79" s="24">
        <v>0</v>
      </c>
      <c r="W79" s="23">
        <v>0</v>
      </c>
      <c r="X79" s="35">
        <f t="shared" si="76"/>
        <v>0</v>
      </c>
      <c r="Y79" s="33">
        <v>0</v>
      </c>
      <c r="Z79" s="23">
        <v>0</v>
      </c>
      <c r="AA79" s="24">
        <v>0</v>
      </c>
      <c r="AB79" s="24">
        <v>0</v>
      </c>
      <c r="AC79" s="23">
        <v>0</v>
      </c>
      <c r="AD79" s="34">
        <f t="shared" si="77"/>
        <v>0</v>
      </c>
      <c r="AE79" s="26">
        <v>0</v>
      </c>
      <c r="AF79" s="26">
        <v>0</v>
      </c>
      <c r="AG79" s="36">
        <v>0</v>
      </c>
      <c r="AH79" s="25">
        <v>0</v>
      </c>
      <c r="AI79" s="36">
        <v>0</v>
      </c>
      <c r="AJ79" s="23">
        <v>0</v>
      </c>
      <c r="AK79" s="37">
        <f t="shared" si="78"/>
        <v>0</v>
      </c>
    </row>
    <row r="80" spans="1:37" ht="19.5" customHeight="1" x14ac:dyDescent="0.2">
      <c r="A80" s="67">
        <v>77</v>
      </c>
      <c r="B80" s="113" t="s">
        <v>207</v>
      </c>
      <c r="C80" s="69" t="s">
        <v>208</v>
      </c>
      <c r="D80" s="33">
        <f t="shared" si="81"/>
        <v>0</v>
      </c>
      <c r="E80" s="23">
        <f t="shared" si="81"/>
        <v>0</v>
      </c>
      <c r="F80" s="24">
        <f t="shared" si="81"/>
        <v>0</v>
      </c>
      <c r="G80" s="25">
        <f t="shared" si="82"/>
        <v>0</v>
      </c>
      <c r="H80" s="24">
        <f t="shared" si="83"/>
        <v>0</v>
      </c>
      <c r="I80" s="23">
        <f t="shared" si="83"/>
        <v>0</v>
      </c>
      <c r="J80" s="34">
        <f t="shared" si="79"/>
        <v>0</v>
      </c>
      <c r="K80" s="33">
        <v>3937000</v>
      </c>
      <c r="L80" s="23">
        <v>0</v>
      </c>
      <c r="M80" s="24">
        <v>0</v>
      </c>
      <c r="N80" s="25">
        <v>0</v>
      </c>
      <c r="O80" s="24">
        <v>0</v>
      </c>
      <c r="P80" s="23">
        <v>0</v>
      </c>
      <c r="Q80" s="34">
        <f t="shared" si="75"/>
        <v>0</v>
      </c>
      <c r="R80" s="26">
        <v>0</v>
      </c>
      <c r="S80" s="23">
        <v>0</v>
      </c>
      <c r="T80" s="24">
        <v>0</v>
      </c>
      <c r="U80" s="25">
        <v>0</v>
      </c>
      <c r="V80" s="24">
        <v>0</v>
      </c>
      <c r="W80" s="23">
        <v>0</v>
      </c>
      <c r="X80" s="35">
        <f t="shared" si="76"/>
        <v>0</v>
      </c>
      <c r="Y80" s="33">
        <v>0</v>
      </c>
      <c r="Z80" s="23">
        <v>0</v>
      </c>
      <c r="AA80" s="24">
        <v>0</v>
      </c>
      <c r="AB80" s="24">
        <v>0</v>
      </c>
      <c r="AC80" s="23">
        <v>0</v>
      </c>
      <c r="AD80" s="34">
        <f t="shared" si="77"/>
        <v>0</v>
      </c>
      <c r="AE80" s="26">
        <v>3937000</v>
      </c>
      <c r="AF80" s="26">
        <v>0</v>
      </c>
      <c r="AG80" s="36">
        <v>0</v>
      </c>
      <c r="AH80" s="25">
        <v>0</v>
      </c>
      <c r="AI80" s="36">
        <v>0</v>
      </c>
      <c r="AJ80" s="23">
        <v>0</v>
      </c>
      <c r="AK80" s="37">
        <f t="shared" si="78"/>
        <v>0</v>
      </c>
    </row>
    <row r="81" spans="1:37" ht="19.5" customHeight="1" x14ac:dyDescent="0.2">
      <c r="A81" s="67">
        <v>78</v>
      </c>
      <c r="B81" s="113" t="s">
        <v>209</v>
      </c>
      <c r="C81" s="69" t="s">
        <v>210</v>
      </c>
      <c r="D81" s="33">
        <f t="shared" si="81"/>
        <v>0</v>
      </c>
      <c r="E81" s="23">
        <f t="shared" si="81"/>
        <v>0</v>
      </c>
      <c r="F81" s="24">
        <f t="shared" si="81"/>
        <v>0</v>
      </c>
      <c r="G81" s="25">
        <f t="shared" si="82"/>
        <v>0</v>
      </c>
      <c r="H81" s="24">
        <f t="shared" si="83"/>
        <v>0</v>
      </c>
      <c r="I81" s="23">
        <f t="shared" si="83"/>
        <v>0</v>
      </c>
      <c r="J81" s="34">
        <f t="shared" si="79"/>
        <v>0</v>
      </c>
      <c r="K81" s="33">
        <v>1948000</v>
      </c>
      <c r="L81" s="23">
        <v>0</v>
      </c>
      <c r="M81" s="24">
        <v>0</v>
      </c>
      <c r="N81" s="25">
        <v>0</v>
      </c>
      <c r="O81" s="24">
        <v>0</v>
      </c>
      <c r="P81" s="23">
        <v>0</v>
      </c>
      <c r="Q81" s="34">
        <f t="shared" si="75"/>
        <v>0</v>
      </c>
      <c r="R81" s="26">
        <v>0</v>
      </c>
      <c r="S81" s="23">
        <v>0</v>
      </c>
      <c r="T81" s="24">
        <v>0</v>
      </c>
      <c r="U81" s="25">
        <v>0</v>
      </c>
      <c r="V81" s="24">
        <v>0</v>
      </c>
      <c r="W81" s="23">
        <v>0</v>
      </c>
      <c r="X81" s="35">
        <f t="shared" si="76"/>
        <v>0</v>
      </c>
      <c r="Y81" s="33">
        <v>0</v>
      </c>
      <c r="Z81" s="23">
        <v>0</v>
      </c>
      <c r="AA81" s="24">
        <v>0</v>
      </c>
      <c r="AB81" s="24">
        <v>0</v>
      </c>
      <c r="AC81" s="23">
        <v>0</v>
      </c>
      <c r="AD81" s="34">
        <f t="shared" si="77"/>
        <v>0</v>
      </c>
      <c r="AE81" s="26">
        <v>1948000</v>
      </c>
      <c r="AF81" s="26">
        <v>0</v>
      </c>
      <c r="AG81" s="36">
        <v>0</v>
      </c>
      <c r="AH81" s="25">
        <v>0</v>
      </c>
      <c r="AI81" s="36">
        <v>0</v>
      </c>
      <c r="AJ81" s="23">
        <v>0</v>
      </c>
      <c r="AK81" s="37">
        <f t="shared" si="78"/>
        <v>0</v>
      </c>
    </row>
    <row r="82" spans="1:37" ht="19.5" customHeight="1" x14ac:dyDescent="0.2">
      <c r="A82" s="67">
        <v>79</v>
      </c>
      <c r="B82" s="113" t="s">
        <v>211</v>
      </c>
      <c r="C82" s="69" t="s">
        <v>212</v>
      </c>
      <c r="D82" s="33">
        <f t="shared" si="81"/>
        <v>0</v>
      </c>
      <c r="E82" s="23">
        <f t="shared" si="81"/>
        <v>0</v>
      </c>
      <c r="F82" s="24">
        <f t="shared" si="81"/>
        <v>0</v>
      </c>
      <c r="G82" s="25">
        <f t="shared" si="82"/>
        <v>0</v>
      </c>
      <c r="H82" s="24">
        <f t="shared" si="83"/>
        <v>0</v>
      </c>
      <c r="I82" s="23">
        <f t="shared" si="83"/>
        <v>0</v>
      </c>
      <c r="J82" s="34">
        <f t="shared" si="79"/>
        <v>0</v>
      </c>
      <c r="K82" s="33">
        <v>5090000</v>
      </c>
      <c r="L82" s="23">
        <v>0</v>
      </c>
      <c r="M82" s="24">
        <v>0</v>
      </c>
      <c r="N82" s="25">
        <v>0</v>
      </c>
      <c r="O82" s="24">
        <v>0</v>
      </c>
      <c r="P82" s="23">
        <v>0</v>
      </c>
      <c r="Q82" s="34">
        <f t="shared" si="75"/>
        <v>0</v>
      </c>
      <c r="R82" s="26">
        <v>245000</v>
      </c>
      <c r="S82" s="23">
        <v>0</v>
      </c>
      <c r="T82" s="24">
        <v>0</v>
      </c>
      <c r="U82" s="25">
        <v>0</v>
      </c>
      <c r="V82" s="24">
        <v>0</v>
      </c>
      <c r="W82" s="23">
        <v>0</v>
      </c>
      <c r="X82" s="35">
        <f t="shared" si="76"/>
        <v>0</v>
      </c>
      <c r="Y82" s="33">
        <v>1289000</v>
      </c>
      <c r="Z82" s="23">
        <v>0</v>
      </c>
      <c r="AA82" s="24">
        <v>0</v>
      </c>
      <c r="AB82" s="24">
        <v>0</v>
      </c>
      <c r="AC82" s="23">
        <v>0</v>
      </c>
      <c r="AD82" s="34">
        <f t="shared" si="77"/>
        <v>0</v>
      </c>
      <c r="AE82" s="26">
        <f>1534000+5090000</f>
        <v>6624000</v>
      </c>
      <c r="AF82" s="26">
        <v>0</v>
      </c>
      <c r="AG82" s="36">
        <v>0</v>
      </c>
      <c r="AH82" s="25">
        <v>0</v>
      </c>
      <c r="AI82" s="36">
        <v>0</v>
      </c>
      <c r="AJ82" s="23">
        <v>0</v>
      </c>
      <c r="AK82" s="37">
        <f t="shared" si="78"/>
        <v>0</v>
      </c>
    </row>
    <row r="83" spans="1:37" ht="19.5" customHeight="1" x14ac:dyDescent="0.2">
      <c r="A83" s="67">
        <v>80</v>
      </c>
      <c r="B83" s="75" t="s">
        <v>213</v>
      </c>
      <c r="C83" s="69" t="s">
        <v>214</v>
      </c>
      <c r="D83" s="33">
        <f t="shared" si="81"/>
        <v>0</v>
      </c>
      <c r="E83" s="23">
        <f t="shared" si="81"/>
        <v>0</v>
      </c>
      <c r="F83" s="24">
        <f t="shared" si="81"/>
        <v>0</v>
      </c>
      <c r="G83" s="25">
        <f t="shared" si="82"/>
        <v>0</v>
      </c>
      <c r="H83" s="24">
        <f t="shared" si="83"/>
        <v>0</v>
      </c>
      <c r="I83" s="23">
        <f t="shared" si="83"/>
        <v>0</v>
      </c>
      <c r="J83" s="34">
        <f t="shared" si="79"/>
        <v>0</v>
      </c>
      <c r="K83" s="33">
        <v>0</v>
      </c>
      <c r="L83" s="23">
        <v>0</v>
      </c>
      <c r="M83" s="24">
        <v>0</v>
      </c>
      <c r="N83" s="25">
        <v>0</v>
      </c>
      <c r="O83" s="24">
        <v>0</v>
      </c>
      <c r="P83" s="23">
        <v>0</v>
      </c>
      <c r="Q83" s="34">
        <f t="shared" si="75"/>
        <v>0</v>
      </c>
      <c r="R83" s="26">
        <v>0</v>
      </c>
      <c r="S83" s="23">
        <v>0</v>
      </c>
      <c r="T83" s="24">
        <v>0</v>
      </c>
      <c r="U83" s="25">
        <v>0</v>
      </c>
      <c r="V83" s="24">
        <v>0</v>
      </c>
      <c r="W83" s="23">
        <v>0</v>
      </c>
      <c r="X83" s="35">
        <f t="shared" si="76"/>
        <v>0</v>
      </c>
      <c r="Y83" s="33">
        <v>0</v>
      </c>
      <c r="Z83" s="23">
        <v>0</v>
      </c>
      <c r="AA83" s="24">
        <v>0</v>
      </c>
      <c r="AB83" s="24">
        <v>0</v>
      </c>
      <c r="AC83" s="23">
        <v>0</v>
      </c>
      <c r="AD83" s="34">
        <f t="shared" si="77"/>
        <v>0</v>
      </c>
      <c r="AE83" s="26">
        <v>0</v>
      </c>
      <c r="AF83" s="26">
        <v>0</v>
      </c>
      <c r="AG83" s="36">
        <v>0</v>
      </c>
      <c r="AH83" s="25">
        <v>0</v>
      </c>
      <c r="AI83" s="36">
        <v>0</v>
      </c>
      <c r="AJ83" s="23">
        <v>0</v>
      </c>
      <c r="AK83" s="37">
        <f t="shared" si="78"/>
        <v>0</v>
      </c>
    </row>
    <row r="84" spans="1:37" ht="19.5" customHeight="1" x14ac:dyDescent="0.2">
      <c r="A84" s="67">
        <v>81</v>
      </c>
      <c r="B84" s="75" t="s">
        <v>215</v>
      </c>
      <c r="C84" s="69" t="s">
        <v>216</v>
      </c>
      <c r="D84" s="33">
        <f t="shared" si="81"/>
        <v>0</v>
      </c>
      <c r="E84" s="23">
        <f t="shared" si="81"/>
        <v>0</v>
      </c>
      <c r="F84" s="24">
        <f t="shared" si="81"/>
        <v>0</v>
      </c>
      <c r="G84" s="25">
        <f t="shared" si="82"/>
        <v>0</v>
      </c>
      <c r="H84" s="24">
        <f t="shared" si="83"/>
        <v>0</v>
      </c>
      <c r="I84" s="23">
        <f t="shared" si="83"/>
        <v>0</v>
      </c>
      <c r="J84" s="34">
        <f t="shared" si="79"/>
        <v>0</v>
      </c>
      <c r="K84" s="33">
        <v>0</v>
      </c>
      <c r="L84" s="23">
        <v>0</v>
      </c>
      <c r="M84" s="24">
        <v>0</v>
      </c>
      <c r="N84" s="25">
        <v>0</v>
      </c>
      <c r="O84" s="24">
        <v>0</v>
      </c>
      <c r="P84" s="23">
        <v>0</v>
      </c>
      <c r="Q84" s="34">
        <f t="shared" si="75"/>
        <v>0</v>
      </c>
      <c r="R84" s="26">
        <v>0</v>
      </c>
      <c r="S84" s="23">
        <v>0</v>
      </c>
      <c r="T84" s="24">
        <v>0</v>
      </c>
      <c r="U84" s="25">
        <v>0</v>
      </c>
      <c r="V84" s="24">
        <v>0</v>
      </c>
      <c r="W84" s="23">
        <v>0</v>
      </c>
      <c r="X84" s="35">
        <f t="shared" si="76"/>
        <v>0</v>
      </c>
      <c r="Y84" s="33">
        <v>0</v>
      </c>
      <c r="Z84" s="23">
        <v>0</v>
      </c>
      <c r="AA84" s="24">
        <v>0</v>
      </c>
      <c r="AB84" s="24">
        <v>0</v>
      </c>
      <c r="AC84" s="23">
        <v>0</v>
      </c>
      <c r="AD84" s="34">
        <f t="shared" si="77"/>
        <v>0</v>
      </c>
      <c r="AE84" s="26">
        <v>0</v>
      </c>
      <c r="AF84" s="26">
        <v>0</v>
      </c>
      <c r="AG84" s="36">
        <v>0</v>
      </c>
      <c r="AH84" s="25">
        <v>0</v>
      </c>
      <c r="AI84" s="36">
        <v>0</v>
      </c>
      <c r="AJ84" s="23">
        <v>0</v>
      </c>
      <c r="AK84" s="37">
        <f t="shared" si="78"/>
        <v>0</v>
      </c>
    </row>
    <row r="85" spans="1:37" ht="19.5" customHeight="1" x14ac:dyDescent="0.2">
      <c r="A85" s="67">
        <v>82</v>
      </c>
      <c r="B85" s="75" t="s">
        <v>217</v>
      </c>
      <c r="C85" s="69" t="s">
        <v>218</v>
      </c>
      <c r="D85" s="33">
        <f t="shared" si="81"/>
        <v>0</v>
      </c>
      <c r="E85" s="23">
        <f t="shared" si="81"/>
        <v>0</v>
      </c>
      <c r="F85" s="24">
        <f t="shared" si="81"/>
        <v>0</v>
      </c>
      <c r="G85" s="25">
        <f t="shared" si="82"/>
        <v>0</v>
      </c>
      <c r="H85" s="24">
        <f t="shared" si="83"/>
        <v>0</v>
      </c>
      <c r="I85" s="23">
        <f t="shared" si="83"/>
        <v>0</v>
      </c>
      <c r="J85" s="34">
        <f t="shared" si="79"/>
        <v>0</v>
      </c>
      <c r="K85" s="33">
        <v>2959000</v>
      </c>
      <c r="L85" s="23">
        <v>0</v>
      </c>
      <c r="M85" s="24">
        <v>0</v>
      </c>
      <c r="N85" s="25">
        <v>0</v>
      </c>
      <c r="O85" s="24">
        <v>0</v>
      </c>
      <c r="P85" s="23">
        <v>0</v>
      </c>
      <c r="Q85" s="34">
        <f t="shared" si="75"/>
        <v>0</v>
      </c>
      <c r="R85" s="26">
        <v>65000</v>
      </c>
      <c r="S85" s="23">
        <v>0</v>
      </c>
      <c r="T85" s="24">
        <v>0</v>
      </c>
      <c r="U85" s="25">
        <v>0</v>
      </c>
      <c r="V85" s="24">
        <v>0</v>
      </c>
      <c r="W85" s="23">
        <v>0</v>
      </c>
      <c r="X85" s="35">
        <f t="shared" si="76"/>
        <v>0</v>
      </c>
      <c r="Y85" s="33">
        <v>330000</v>
      </c>
      <c r="Z85" s="23">
        <v>0</v>
      </c>
      <c r="AA85" s="24">
        <v>0</v>
      </c>
      <c r="AB85" s="24">
        <v>0</v>
      </c>
      <c r="AC85" s="23">
        <v>0</v>
      </c>
      <c r="AD85" s="34">
        <f t="shared" si="77"/>
        <v>0</v>
      </c>
      <c r="AE85" s="26">
        <f>395000+2959000</f>
        <v>3354000</v>
      </c>
      <c r="AF85" s="26">
        <v>0</v>
      </c>
      <c r="AG85" s="36">
        <v>0</v>
      </c>
      <c r="AH85" s="25">
        <v>0</v>
      </c>
      <c r="AI85" s="36">
        <v>0</v>
      </c>
      <c r="AJ85" s="23">
        <v>0</v>
      </c>
      <c r="AK85" s="37">
        <f t="shared" si="78"/>
        <v>0</v>
      </c>
    </row>
    <row r="86" spans="1:37" s="66" customFormat="1" ht="19.5" customHeight="1" x14ac:dyDescent="0.2">
      <c r="A86" s="99">
        <v>83</v>
      </c>
      <c r="B86" s="114" t="s">
        <v>219</v>
      </c>
      <c r="C86" s="101" t="s">
        <v>220</v>
      </c>
      <c r="D86" s="58">
        <f t="shared" ref="D86:I86" si="84">SUM(D79:D85)</f>
        <v>0</v>
      </c>
      <c r="E86" s="59">
        <f t="shared" si="84"/>
        <v>0</v>
      </c>
      <c r="F86" s="59">
        <f t="shared" si="84"/>
        <v>0</v>
      </c>
      <c r="G86" s="59">
        <f t="shared" si="84"/>
        <v>0</v>
      </c>
      <c r="H86" s="59">
        <f t="shared" si="84"/>
        <v>0</v>
      </c>
      <c r="I86" s="59">
        <f t="shared" si="84"/>
        <v>0</v>
      </c>
      <c r="J86" s="60">
        <f t="shared" si="79"/>
        <v>0</v>
      </c>
      <c r="K86" s="58">
        <f t="shared" ref="K86:P86" si="85">SUM(K79:K85)</f>
        <v>13934000</v>
      </c>
      <c r="L86" s="59">
        <f t="shared" si="85"/>
        <v>0</v>
      </c>
      <c r="M86" s="59">
        <f t="shared" si="85"/>
        <v>0</v>
      </c>
      <c r="N86" s="61">
        <f t="shared" si="85"/>
        <v>0</v>
      </c>
      <c r="O86" s="59">
        <f t="shared" si="85"/>
        <v>0</v>
      </c>
      <c r="P86" s="59">
        <f t="shared" si="85"/>
        <v>0</v>
      </c>
      <c r="Q86" s="60">
        <f t="shared" si="75"/>
        <v>0</v>
      </c>
      <c r="R86" s="61">
        <f t="shared" ref="R86:W86" si="86">SUM(R79:R85)</f>
        <v>310000</v>
      </c>
      <c r="S86" s="59">
        <f t="shared" si="86"/>
        <v>0</v>
      </c>
      <c r="T86" s="59">
        <f t="shared" si="86"/>
        <v>0</v>
      </c>
      <c r="U86" s="61">
        <f t="shared" si="86"/>
        <v>0</v>
      </c>
      <c r="V86" s="59">
        <f t="shared" si="86"/>
        <v>0</v>
      </c>
      <c r="W86" s="59">
        <f t="shared" si="86"/>
        <v>0</v>
      </c>
      <c r="X86" s="62">
        <f t="shared" si="76"/>
        <v>0</v>
      </c>
      <c r="Y86" s="58">
        <f>SUM(Y79:Y85)</f>
        <v>1619000</v>
      </c>
      <c r="Z86" s="59">
        <f>SUM(Z79:Z85)</f>
        <v>0</v>
      </c>
      <c r="AA86" s="59">
        <f>SUM(AA79:AA85)</f>
        <v>0</v>
      </c>
      <c r="AB86" s="59">
        <f>SUM(AB79:AB85)</f>
        <v>0</v>
      </c>
      <c r="AC86" s="59">
        <f>SUM(AC79:AC85)</f>
        <v>0</v>
      </c>
      <c r="AD86" s="60">
        <f t="shared" si="77"/>
        <v>0</v>
      </c>
      <c r="AE86" s="61">
        <f t="shared" ref="AE86:AJ86" si="87">SUM(AE79:AE85)</f>
        <v>15863000</v>
      </c>
      <c r="AF86" s="61">
        <f t="shared" si="87"/>
        <v>0</v>
      </c>
      <c r="AG86" s="61">
        <f t="shared" si="87"/>
        <v>0</v>
      </c>
      <c r="AH86" s="61">
        <f t="shared" si="87"/>
        <v>0</v>
      </c>
      <c r="AI86" s="61">
        <f t="shared" si="87"/>
        <v>0</v>
      </c>
      <c r="AJ86" s="59">
        <f t="shared" si="87"/>
        <v>0</v>
      </c>
      <c r="AK86" s="63">
        <f t="shared" si="78"/>
        <v>0</v>
      </c>
    </row>
    <row r="87" spans="1:37" ht="19.5" customHeight="1" x14ac:dyDescent="0.2">
      <c r="A87" s="67">
        <v>84</v>
      </c>
      <c r="B87" s="98" t="s">
        <v>221</v>
      </c>
      <c r="C87" s="69" t="s">
        <v>222</v>
      </c>
      <c r="D87" s="33">
        <f t="shared" ref="D87:F90" si="88">AE87-Y87-R87-K87</f>
        <v>0</v>
      </c>
      <c r="E87" s="23">
        <f t="shared" si="88"/>
        <v>0</v>
      </c>
      <c r="F87" s="24">
        <f t="shared" si="88"/>
        <v>0</v>
      </c>
      <c r="G87" s="25">
        <f>AH87-U87-N87</f>
        <v>0</v>
      </c>
      <c r="H87" s="24">
        <f t="shared" ref="H87:I90" si="89">AI87-AB87-V87-O87</f>
        <v>0</v>
      </c>
      <c r="I87" s="23">
        <f t="shared" si="89"/>
        <v>0</v>
      </c>
      <c r="J87" s="34">
        <f t="shared" si="79"/>
        <v>0</v>
      </c>
      <c r="K87" s="33">
        <v>47439000</v>
      </c>
      <c r="L87" s="23">
        <v>0</v>
      </c>
      <c r="M87" s="24">
        <v>0</v>
      </c>
      <c r="N87" s="25">
        <v>0</v>
      </c>
      <c r="O87" s="24">
        <v>0</v>
      </c>
      <c r="P87" s="23">
        <v>0</v>
      </c>
      <c r="Q87" s="34">
        <f t="shared" si="75"/>
        <v>0</v>
      </c>
      <c r="R87" s="26">
        <v>0</v>
      </c>
      <c r="S87" s="23">
        <v>0</v>
      </c>
      <c r="T87" s="24">
        <v>0</v>
      </c>
      <c r="U87" s="25">
        <v>0</v>
      </c>
      <c r="V87" s="24">
        <v>0</v>
      </c>
      <c r="W87" s="23">
        <v>0</v>
      </c>
      <c r="X87" s="35">
        <f t="shared" si="76"/>
        <v>0</v>
      </c>
      <c r="Y87" s="33">
        <v>2472000</v>
      </c>
      <c r="Z87" s="23">
        <v>0</v>
      </c>
      <c r="AA87" s="24">
        <v>0</v>
      </c>
      <c r="AB87" s="24">
        <v>0</v>
      </c>
      <c r="AC87" s="23">
        <v>0</v>
      </c>
      <c r="AD87" s="34">
        <f t="shared" si="77"/>
        <v>0</v>
      </c>
      <c r="AE87" s="26">
        <f>2472000+47439000</f>
        <v>49911000</v>
      </c>
      <c r="AF87" s="26">
        <v>0</v>
      </c>
      <c r="AG87" s="36">
        <v>0</v>
      </c>
      <c r="AH87" s="25">
        <v>0</v>
      </c>
      <c r="AI87" s="36">
        <v>0</v>
      </c>
      <c r="AJ87" s="23">
        <v>0</v>
      </c>
      <c r="AK87" s="37">
        <f t="shared" si="78"/>
        <v>0</v>
      </c>
    </row>
    <row r="88" spans="1:37" ht="19.5" customHeight="1" x14ac:dyDescent="0.2">
      <c r="A88" s="67">
        <v>85</v>
      </c>
      <c r="B88" s="98" t="s">
        <v>223</v>
      </c>
      <c r="C88" s="69" t="s">
        <v>224</v>
      </c>
      <c r="D88" s="33">
        <f t="shared" si="88"/>
        <v>0</v>
      </c>
      <c r="E88" s="23">
        <f t="shared" si="88"/>
        <v>0</v>
      </c>
      <c r="F88" s="24">
        <f t="shared" si="88"/>
        <v>0</v>
      </c>
      <c r="G88" s="25">
        <f>AH88-U88-N88</f>
        <v>0</v>
      </c>
      <c r="H88" s="24">
        <f t="shared" si="89"/>
        <v>0</v>
      </c>
      <c r="I88" s="23">
        <f t="shared" si="89"/>
        <v>0</v>
      </c>
      <c r="J88" s="34">
        <f t="shared" si="79"/>
        <v>0</v>
      </c>
      <c r="K88" s="33">
        <v>0</v>
      </c>
      <c r="L88" s="23">
        <v>0</v>
      </c>
      <c r="M88" s="24">
        <v>0</v>
      </c>
      <c r="N88" s="25">
        <v>0</v>
      </c>
      <c r="O88" s="24">
        <v>0</v>
      </c>
      <c r="P88" s="23">
        <v>0</v>
      </c>
      <c r="Q88" s="34">
        <f t="shared" si="75"/>
        <v>0</v>
      </c>
      <c r="R88" s="26">
        <v>0</v>
      </c>
      <c r="S88" s="23">
        <v>0</v>
      </c>
      <c r="T88" s="24">
        <v>0</v>
      </c>
      <c r="U88" s="25">
        <v>0</v>
      </c>
      <c r="V88" s="24">
        <v>0</v>
      </c>
      <c r="W88" s="23">
        <v>0</v>
      </c>
      <c r="X88" s="35">
        <f t="shared" si="76"/>
        <v>0</v>
      </c>
      <c r="Y88" s="33">
        <v>0</v>
      </c>
      <c r="Z88" s="23">
        <v>0</v>
      </c>
      <c r="AA88" s="24">
        <v>0</v>
      </c>
      <c r="AB88" s="24">
        <v>0</v>
      </c>
      <c r="AC88" s="23">
        <v>0</v>
      </c>
      <c r="AD88" s="34">
        <f t="shared" si="77"/>
        <v>0</v>
      </c>
      <c r="AE88" s="26">
        <v>0</v>
      </c>
      <c r="AF88" s="26">
        <v>0</v>
      </c>
      <c r="AG88" s="36">
        <v>0</v>
      </c>
      <c r="AH88" s="25">
        <v>0</v>
      </c>
      <c r="AI88" s="36">
        <v>0</v>
      </c>
      <c r="AJ88" s="23">
        <v>0</v>
      </c>
      <c r="AK88" s="37">
        <f t="shared" si="78"/>
        <v>0</v>
      </c>
    </row>
    <row r="89" spans="1:37" ht="19.5" customHeight="1" x14ac:dyDescent="0.2">
      <c r="A89" s="67">
        <v>86</v>
      </c>
      <c r="B89" s="98" t="s">
        <v>225</v>
      </c>
      <c r="C89" s="69" t="s">
        <v>226</v>
      </c>
      <c r="D89" s="33">
        <f t="shared" si="88"/>
        <v>0</v>
      </c>
      <c r="E89" s="23">
        <f t="shared" si="88"/>
        <v>0</v>
      </c>
      <c r="F89" s="24">
        <f t="shared" si="88"/>
        <v>0</v>
      </c>
      <c r="G89" s="25">
        <f>AH89-U89-N89</f>
        <v>0</v>
      </c>
      <c r="H89" s="24">
        <f t="shared" si="89"/>
        <v>0</v>
      </c>
      <c r="I89" s="23">
        <f t="shared" si="89"/>
        <v>0</v>
      </c>
      <c r="J89" s="34">
        <f t="shared" si="79"/>
        <v>0</v>
      </c>
      <c r="K89" s="33">
        <v>0</v>
      </c>
      <c r="L89" s="23">
        <v>0</v>
      </c>
      <c r="M89" s="24">
        <v>0</v>
      </c>
      <c r="N89" s="25">
        <v>0</v>
      </c>
      <c r="O89" s="24">
        <v>0</v>
      </c>
      <c r="P89" s="23">
        <v>0</v>
      </c>
      <c r="Q89" s="34">
        <f t="shared" si="75"/>
        <v>0</v>
      </c>
      <c r="R89" s="26">
        <v>0</v>
      </c>
      <c r="S89" s="23">
        <v>0</v>
      </c>
      <c r="T89" s="24">
        <v>0</v>
      </c>
      <c r="U89" s="25">
        <v>0</v>
      </c>
      <c r="V89" s="24">
        <v>0</v>
      </c>
      <c r="W89" s="23">
        <v>0</v>
      </c>
      <c r="X89" s="35">
        <f t="shared" si="76"/>
        <v>0</v>
      </c>
      <c r="Y89" s="33">
        <v>0</v>
      </c>
      <c r="Z89" s="23">
        <v>0</v>
      </c>
      <c r="AA89" s="24">
        <v>0</v>
      </c>
      <c r="AB89" s="24">
        <v>0</v>
      </c>
      <c r="AC89" s="23">
        <v>0</v>
      </c>
      <c r="AD89" s="34">
        <f t="shared" si="77"/>
        <v>0</v>
      </c>
      <c r="AE89" s="26">
        <v>0</v>
      </c>
      <c r="AF89" s="26">
        <v>0</v>
      </c>
      <c r="AG89" s="36">
        <v>0</v>
      </c>
      <c r="AH89" s="25">
        <v>0</v>
      </c>
      <c r="AI89" s="36">
        <v>0</v>
      </c>
      <c r="AJ89" s="23">
        <v>0</v>
      </c>
      <c r="AK89" s="37">
        <f t="shared" si="78"/>
        <v>0</v>
      </c>
    </row>
    <row r="90" spans="1:37" ht="19.5" customHeight="1" x14ac:dyDescent="0.2">
      <c r="A90" s="67">
        <v>87</v>
      </c>
      <c r="B90" s="98" t="s">
        <v>227</v>
      </c>
      <c r="C90" s="69" t="s">
        <v>228</v>
      </c>
      <c r="D90" s="33">
        <f t="shared" si="88"/>
        <v>0</v>
      </c>
      <c r="E90" s="23">
        <f t="shared" si="88"/>
        <v>0</v>
      </c>
      <c r="F90" s="24">
        <f t="shared" si="88"/>
        <v>0</v>
      </c>
      <c r="G90" s="25">
        <f>AH90-U90-N90</f>
        <v>0</v>
      </c>
      <c r="H90" s="24">
        <f t="shared" si="89"/>
        <v>0</v>
      </c>
      <c r="I90" s="23">
        <f t="shared" si="89"/>
        <v>0</v>
      </c>
      <c r="J90" s="34">
        <f t="shared" si="79"/>
        <v>0</v>
      </c>
      <c r="K90" s="33">
        <v>16561000</v>
      </c>
      <c r="L90" s="23">
        <v>0</v>
      </c>
      <c r="M90" s="24">
        <v>0</v>
      </c>
      <c r="N90" s="25">
        <v>0</v>
      </c>
      <c r="O90" s="24">
        <v>0</v>
      </c>
      <c r="P90" s="23">
        <v>0</v>
      </c>
      <c r="Q90" s="34">
        <f t="shared" si="75"/>
        <v>0</v>
      </c>
      <c r="R90" s="26">
        <v>0</v>
      </c>
      <c r="S90" s="23">
        <v>0</v>
      </c>
      <c r="T90" s="24">
        <v>0</v>
      </c>
      <c r="U90" s="25">
        <v>0</v>
      </c>
      <c r="V90" s="24">
        <v>0</v>
      </c>
      <c r="W90" s="23">
        <v>0</v>
      </c>
      <c r="X90" s="35">
        <f t="shared" si="76"/>
        <v>0</v>
      </c>
      <c r="Y90" s="33">
        <v>0</v>
      </c>
      <c r="Z90" s="23">
        <v>0</v>
      </c>
      <c r="AA90" s="24">
        <v>0</v>
      </c>
      <c r="AB90" s="24">
        <v>0</v>
      </c>
      <c r="AC90" s="23">
        <v>0</v>
      </c>
      <c r="AD90" s="34">
        <f t="shared" si="77"/>
        <v>0</v>
      </c>
      <c r="AE90" s="26">
        <v>16561000</v>
      </c>
      <c r="AF90" s="26">
        <v>0</v>
      </c>
      <c r="AG90" s="36">
        <v>0</v>
      </c>
      <c r="AH90" s="25">
        <v>0</v>
      </c>
      <c r="AI90" s="36">
        <v>0</v>
      </c>
      <c r="AJ90" s="23">
        <v>0</v>
      </c>
      <c r="AK90" s="37">
        <f t="shared" si="78"/>
        <v>0</v>
      </c>
    </row>
    <row r="91" spans="1:37" s="66" customFormat="1" ht="19.5" customHeight="1" x14ac:dyDescent="0.2">
      <c r="A91" s="99">
        <v>88</v>
      </c>
      <c r="B91" s="100" t="s">
        <v>229</v>
      </c>
      <c r="C91" s="101" t="s">
        <v>230</v>
      </c>
      <c r="D91" s="58">
        <f t="shared" ref="D91:I91" si="90">SUM(D87:D90)</f>
        <v>0</v>
      </c>
      <c r="E91" s="59">
        <f t="shared" si="90"/>
        <v>0</v>
      </c>
      <c r="F91" s="59">
        <f t="shared" si="90"/>
        <v>0</v>
      </c>
      <c r="G91" s="59">
        <f t="shared" si="90"/>
        <v>0</v>
      </c>
      <c r="H91" s="59">
        <f t="shared" si="90"/>
        <v>0</v>
      </c>
      <c r="I91" s="59">
        <f t="shared" si="90"/>
        <v>0</v>
      </c>
      <c r="J91" s="60">
        <f t="shared" si="79"/>
        <v>0</v>
      </c>
      <c r="K91" s="58">
        <f t="shared" ref="K91:P91" si="91">SUM(K87:K90)</f>
        <v>64000000</v>
      </c>
      <c r="L91" s="59">
        <f t="shared" si="91"/>
        <v>0</v>
      </c>
      <c r="M91" s="59">
        <f t="shared" si="91"/>
        <v>0</v>
      </c>
      <c r="N91" s="61">
        <f t="shared" si="91"/>
        <v>0</v>
      </c>
      <c r="O91" s="59">
        <f t="shared" si="91"/>
        <v>0</v>
      </c>
      <c r="P91" s="59">
        <f t="shared" si="91"/>
        <v>0</v>
      </c>
      <c r="Q91" s="60">
        <f t="shared" si="75"/>
        <v>0</v>
      </c>
      <c r="R91" s="61">
        <f t="shared" ref="R91:W91" si="92">SUM(R87:R90)</f>
        <v>0</v>
      </c>
      <c r="S91" s="59">
        <f t="shared" si="92"/>
        <v>0</v>
      </c>
      <c r="T91" s="59">
        <f t="shared" si="92"/>
        <v>0</v>
      </c>
      <c r="U91" s="61">
        <f t="shared" si="92"/>
        <v>0</v>
      </c>
      <c r="V91" s="59">
        <f t="shared" si="92"/>
        <v>0</v>
      </c>
      <c r="W91" s="59">
        <f t="shared" si="92"/>
        <v>0</v>
      </c>
      <c r="X91" s="62">
        <f t="shared" si="76"/>
        <v>0</v>
      </c>
      <c r="Y91" s="58">
        <f>SUM(Y87:Y90)</f>
        <v>2472000</v>
      </c>
      <c r="Z91" s="59">
        <f>SUM(Z87:Z90)</f>
        <v>0</v>
      </c>
      <c r="AA91" s="59">
        <f>SUM(AA87:AA90)</f>
        <v>0</v>
      </c>
      <c r="AB91" s="59">
        <f>SUM(AB87:AB90)</f>
        <v>0</v>
      </c>
      <c r="AC91" s="59">
        <f>SUM(AC87:AC90)</f>
        <v>0</v>
      </c>
      <c r="AD91" s="60">
        <f t="shared" si="77"/>
        <v>0</v>
      </c>
      <c r="AE91" s="61">
        <f t="shared" ref="AE91:AJ91" si="93">SUM(AE87:AE90)</f>
        <v>66472000</v>
      </c>
      <c r="AF91" s="61">
        <f t="shared" si="93"/>
        <v>0</v>
      </c>
      <c r="AG91" s="61">
        <f t="shared" si="93"/>
        <v>0</v>
      </c>
      <c r="AH91" s="61">
        <f t="shared" si="93"/>
        <v>0</v>
      </c>
      <c r="AI91" s="61">
        <f t="shared" si="93"/>
        <v>0</v>
      </c>
      <c r="AJ91" s="59">
        <f t="shared" si="93"/>
        <v>0</v>
      </c>
      <c r="AK91" s="63">
        <f t="shared" si="78"/>
        <v>0</v>
      </c>
    </row>
    <row r="92" spans="1:37" ht="29.25" hidden="1" customHeight="1" x14ac:dyDescent="0.2">
      <c r="A92" s="67" t="s">
        <v>231</v>
      </c>
      <c r="B92" s="98" t="s">
        <v>232</v>
      </c>
      <c r="C92" s="69" t="s">
        <v>233</v>
      </c>
      <c r="D92" s="33">
        <f t="shared" ref="D92:F100" si="94">AE92-Y92-R92-K92</f>
        <v>0</v>
      </c>
      <c r="E92" s="23">
        <f t="shared" si="94"/>
        <v>0</v>
      </c>
      <c r="F92" s="24">
        <f t="shared" si="94"/>
        <v>0</v>
      </c>
      <c r="G92" s="25">
        <f t="shared" ref="G92:G99" si="95">AH92-U92-N92</f>
        <v>0</v>
      </c>
      <c r="H92" s="24">
        <f t="shared" ref="H92:I100" si="96">AI92-AB92-V92-O92</f>
        <v>0</v>
      </c>
      <c r="I92" s="23">
        <f t="shared" si="96"/>
        <v>0</v>
      </c>
      <c r="J92" s="34">
        <f t="shared" si="79"/>
        <v>0</v>
      </c>
      <c r="K92" s="33">
        <v>0</v>
      </c>
      <c r="L92" s="23">
        <v>0</v>
      </c>
      <c r="M92" s="24">
        <v>0</v>
      </c>
      <c r="N92" s="25">
        <v>0</v>
      </c>
      <c r="O92" s="24">
        <v>0</v>
      </c>
      <c r="P92" s="23">
        <v>0</v>
      </c>
      <c r="Q92" s="34">
        <f t="shared" si="75"/>
        <v>0</v>
      </c>
      <c r="R92" s="26">
        <v>0</v>
      </c>
      <c r="S92" s="23">
        <v>0</v>
      </c>
      <c r="T92" s="24">
        <v>0</v>
      </c>
      <c r="U92" s="25">
        <v>0</v>
      </c>
      <c r="V92" s="24">
        <v>0</v>
      </c>
      <c r="W92" s="23">
        <v>0</v>
      </c>
      <c r="X92" s="35">
        <f t="shared" si="76"/>
        <v>0</v>
      </c>
      <c r="Y92" s="33">
        <v>0</v>
      </c>
      <c r="Z92" s="23">
        <v>0</v>
      </c>
      <c r="AA92" s="24">
        <v>0</v>
      </c>
      <c r="AB92" s="24">
        <v>0</v>
      </c>
      <c r="AC92" s="23">
        <v>0</v>
      </c>
      <c r="AD92" s="34">
        <f t="shared" si="77"/>
        <v>0</v>
      </c>
      <c r="AE92" s="26">
        <v>0</v>
      </c>
      <c r="AF92" s="26">
        <v>0</v>
      </c>
      <c r="AG92" s="36">
        <v>0</v>
      </c>
      <c r="AH92" s="25">
        <v>0</v>
      </c>
      <c r="AI92" s="36">
        <v>0</v>
      </c>
      <c r="AJ92" s="23">
        <v>0</v>
      </c>
      <c r="AK92" s="37">
        <f t="shared" si="78"/>
        <v>0</v>
      </c>
    </row>
    <row r="93" spans="1:37" ht="29.25" hidden="1" customHeight="1" x14ac:dyDescent="0.2">
      <c r="A93" s="67" t="s">
        <v>234</v>
      </c>
      <c r="B93" s="98" t="s">
        <v>235</v>
      </c>
      <c r="C93" s="69" t="s">
        <v>236</v>
      </c>
      <c r="D93" s="33">
        <f t="shared" si="94"/>
        <v>0</v>
      </c>
      <c r="E93" s="23">
        <f t="shared" si="94"/>
        <v>0</v>
      </c>
      <c r="F93" s="24">
        <f t="shared" si="94"/>
        <v>0</v>
      </c>
      <c r="G93" s="25">
        <f t="shared" si="95"/>
        <v>0</v>
      </c>
      <c r="H93" s="24">
        <f t="shared" si="96"/>
        <v>0</v>
      </c>
      <c r="I93" s="23">
        <f t="shared" si="96"/>
        <v>0</v>
      </c>
      <c r="J93" s="34">
        <f t="shared" si="79"/>
        <v>0</v>
      </c>
      <c r="K93" s="33">
        <v>0</v>
      </c>
      <c r="L93" s="23">
        <v>0</v>
      </c>
      <c r="M93" s="24">
        <v>0</v>
      </c>
      <c r="N93" s="25">
        <v>0</v>
      </c>
      <c r="O93" s="24">
        <v>0</v>
      </c>
      <c r="P93" s="23">
        <v>0</v>
      </c>
      <c r="Q93" s="34">
        <f t="shared" si="75"/>
        <v>0</v>
      </c>
      <c r="R93" s="26">
        <v>0</v>
      </c>
      <c r="S93" s="23">
        <v>0</v>
      </c>
      <c r="T93" s="24">
        <v>0</v>
      </c>
      <c r="U93" s="25">
        <v>0</v>
      </c>
      <c r="V93" s="24">
        <v>0</v>
      </c>
      <c r="W93" s="23">
        <v>0</v>
      </c>
      <c r="X93" s="35">
        <f t="shared" si="76"/>
        <v>0</v>
      </c>
      <c r="Y93" s="33">
        <v>0</v>
      </c>
      <c r="Z93" s="23">
        <v>0</v>
      </c>
      <c r="AA93" s="24">
        <v>0</v>
      </c>
      <c r="AB93" s="24">
        <v>0</v>
      </c>
      <c r="AC93" s="23">
        <v>0</v>
      </c>
      <c r="AD93" s="34">
        <f t="shared" si="77"/>
        <v>0</v>
      </c>
      <c r="AE93" s="26">
        <v>0</v>
      </c>
      <c r="AF93" s="26">
        <v>0</v>
      </c>
      <c r="AG93" s="36">
        <v>0</v>
      </c>
      <c r="AH93" s="25">
        <v>0</v>
      </c>
      <c r="AI93" s="36">
        <v>0</v>
      </c>
      <c r="AJ93" s="23">
        <v>0</v>
      </c>
      <c r="AK93" s="37">
        <f t="shared" si="78"/>
        <v>0</v>
      </c>
    </row>
    <row r="94" spans="1:37" ht="29.25" hidden="1" customHeight="1" x14ac:dyDescent="0.2">
      <c r="A94" s="67" t="s">
        <v>237</v>
      </c>
      <c r="B94" s="98" t="s">
        <v>238</v>
      </c>
      <c r="C94" s="69" t="s">
        <v>239</v>
      </c>
      <c r="D94" s="33">
        <f t="shared" si="94"/>
        <v>0</v>
      </c>
      <c r="E94" s="23">
        <f t="shared" si="94"/>
        <v>0</v>
      </c>
      <c r="F94" s="24">
        <f t="shared" si="94"/>
        <v>0</v>
      </c>
      <c r="G94" s="25">
        <f t="shared" si="95"/>
        <v>0</v>
      </c>
      <c r="H94" s="24">
        <f t="shared" si="96"/>
        <v>0</v>
      </c>
      <c r="I94" s="23">
        <f t="shared" si="96"/>
        <v>0</v>
      </c>
      <c r="J94" s="34">
        <f t="shared" si="79"/>
        <v>0</v>
      </c>
      <c r="K94" s="33">
        <v>0</v>
      </c>
      <c r="L94" s="23">
        <v>0</v>
      </c>
      <c r="M94" s="24">
        <v>0</v>
      </c>
      <c r="N94" s="25">
        <v>0</v>
      </c>
      <c r="O94" s="24">
        <v>0</v>
      </c>
      <c r="P94" s="23">
        <v>0</v>
      </c>
      <c r="Q94" s="34">
        <f t="shared" si="75"/>
        <v>0</v>
      </c>
      <c r="R94" s="26">
        <v>0</v>
      </c>
      <c r="S94" s="23">
        <v>0</v>
      </c>
      <c r="T94" s="24">
        <v>0</v>
      </c>
      <c r="U94" s="25">
        <v>0</v>
      </c>
      <c r="V94" s="24">
        <v>0</v>
      </c>
      <c r="W94" s="23">
        <v>0</v>
      </c>
      <c r="X94" s="35">
        <f t="shared" si="76"/>
        <v>0</v>
      </c>
      <c r="Y94" s="33">
        <v>0</v>
      </c>
      <c r="Z94" s="23">
        <v>0</v>
      </c>
      <c r="AA94" s="24">
        <v>0</v>
      </c>
      <c r="AB94" s="24">
        <v>0</v>
      </c>
      <c r="AC94" s="23">
        <v>0</v>
      </c>
      <c r="AD94" s="34">
        <f t="shared" si="77"/>
        <v>0</v>
      </c>
      <c r="AE94" s="26">
        <v>0</v>
      </c>
      <c r="AF94" s="26">
        <v>0</v>
      </c>
      <c r="AG94" s="36">
        <v>0</v>
      </c>
      <c r="AH94" s="25">
        <v>0</v>
      </c>
      <c r="AI94" s="36">
        <v>0</v>
      </c>
      <c r="AJ94" s="23">
        <v>0</v>
      </c>
      <c r="AK94" s="37">
        <f t="shared" si="78"/>
        <v>0</v>
      </c>
    </row>
    <row r="95" spans="1:37" ht="19.5" hidden="1" customHeight="1" x14ac:dyDescent="0.2">
      <c r="A95" s="67" t="s">
        <v>240</v>
      </c>
      <c r="B95" s="98" t="s">
        <v>241</v>
      </c>
      <c r="C95" s="69" t="s">
        <v>242</v>
      </c>
      <c r="D95" s="33">
        <f t="shared" si="94"/>
        <v>0</v>
      </c>
      <c r="E95" s="23">
        <f t="shared" si="94"/>
        <v>0</v>
      </c>
      <c r="F95" s="24">
        <f t="shared" si="94"/>
        <v>0</v>
      </c>
      <c r="G95" s="25">
        <f t="shared" si="95"/>
        <v>0</v>
      </c>
      <c r="H95" s="24">
        <f t="shared" si="96"/>
        <v>0</v>
      </c>
      <c r="I95" s="23">
        <f t="shared" si="96"/>
        <v>0</v>
      </c>
      <c r="J95" s="34">
        <f t="shared" si="79"/>
        <v>0</v>
      </c>
      <c r="K95" s="33">
        <v>0</v>
      </c>
      <c r="L95" s="23">
        <v>0</v>
      </c>
      <c r="M95" s="24">
        <v>0</v>
      </c>
      <c r="N95" s="25">
        <v>0</v>
      </c>
      <c r="O95" s="24">
        <v>0</v>
      </c>
      <c r="P95" s="23">
        <v>0</v>
      </c>
      <c r="Q95" s="34">
        <f t="shared" si="75"/>
        <v>0</v>
      </c>
      <c r="R95" s="26"/>
      <c r="S95" s="23">
        <v>0</v>
      </c>
      <c r="T95" s="24">
        <v>0</v>
      </c>
      <c r="U95" s="25">
        <v>0</v>
      </c>
      <c r="V95" s="24">
        <f>55973414-55973414</f>
        <v>0</v>
      </c>
      <c r="W95" s="23">
        <f>55973414-55973414</f>
        <v>0</v>
      </c>
      <c r="X95" s="35">
        <f t="shared" si="76"/>
        <v>0</v>
      </c>
      <c r="Y95" s="33">
        <v>0</v>
      </c>
      <c r="Z95" s="23">
        <v>0</v>
      </c>
      <c r="AA95" s="24">
        <v>0</v>
      </c>
      <c r="AB95" s="24">
        <v>0</v>
      </c>
      <c r="AC95" s="23">
        <v>0</v>
      </c>
      <c r="AD95" s="34">
        <f t="shared" si="77"/>
        <v>0</v>
      </c>
      <c r="AE95" s="26">
        <v>0</v>
      </c>
      <c r="AF95" s="26">
        <v>0</v>
      </c>
      <c r="AG95" s="36">
        <v>0</v>
      </c>
      <c r="AH95" s="25">
        <v>0</v>
      </c>
      <c r="AI95" s="36">
        <f>55973414-55973414</f>
        <v>0</v>
      </c>
      <c r="AJ95" s="23">
        <f>55973414-55973414</f>
        <v>0</v>
      </c>
      <c r="AK95" s="37">
        <f t="shared" si="78"/>
        <v>0</v>
      </c>
    </row>
    <row r="96" spans="1:37" ht="29.25" hidden="1" customHeight="1" x14ac:dyDescent="0.2">
      <c r="A96" s="67" t="s">
        <v>243</v>
      </c>
      <c r="B96" s="98" t="s">
        <v>244</v>
      </c>
      <c r="C96" s="69" t="s">
        <v>245</v>
      </c>
      <c r="D96" s="33">
        <f t="shared" si="94"/>
        <v>0</v>
      </c>
      <c r="E96" s="23">
        <f t="shared" si="94"/>
        <v>0</v>
      </c>
      <c r="F96" s="24">
        <f t="shared" si="94"/>
        <v>0</v>
      </c>
      <c r="G96" s="25">
        <f t="shared" si="95"/>
        <v>0</v>
      </c>
      <c r="H96" s="24">
        <f t="shared" si="96"/>
        <v>0</v>
      </c>
      <c r="I96" s="23">
        <f t="shared" si="96"/>
        <v>0</v>
      </c>
      <c r="J96" s="34">
        <f t="shared" si="79"/>
        <v>0</v>
      </c>
      <c r="K96" s="33">
        <v>0</v>
      </c>
      <c r="L96" s="23">
        <v>0</v>
      </c>
      <c r="M96" s="24">
        <v>0</v>
      </c>
      <c r="N96" s="25">
        <v>0</v>
      </c>
      <c r="O96" s="24">
        <v>0</v>
      </c>
      <c r="P96" s="23">
        <v>0</v>
      </c>
      <c r="Q96" s="34">
        <f t="shared" si="75"/>
        <v>0</v>
      </c>
      <c r="R96" s="26">
        <v>0</v>
      </c>
      <c r="S96" s="23">
        <v>0</v>
      </c>
      <c r="T96" s="24">
        <v>0</v>
      </c>
      <c r="U96" s="25">
        <v>0</v>
      </c>
      <c r="V96" s="24">
        <v>0</v>
      </c>
      <c r="W96" s="23">
        <v>0</v>
      </c>
      <c r="X96" s="35">
        <f t="shared" si="76"/>
        <v>0</v>
      </c>
      <c r="Y96" s="33">
        <v>0</v>
      </c>
      <c r="Z96" s="23">
        <v>0</v>
      </c>
      <c r="AA96" s="24">
        <v>0</v>
      </c>
      <c r="AB96" s="24">
        <v>0</v>
      </c>
      <c r="AC96" s="23">
        <v>0</v>
      </c>
      <c r="AD96" s="34">
        <f t="shared" si="77"/>
        <v>0</v>
      </c>
      <c r="AE96" s="26">
        <v>0</v>
      </c>
      <c r="AF96" s="26">
        <v>0</v>
      </c>
      <c r="AG96" s="36">
        <v>0</v>
      </c>
      <c r="AH96" s="25">
        <v>0</v>
      </c>
      <c r="AI96" s="36">
        <v>0</v>
      </c>
      <c r="AJ96" s="23">
        <v>0</v>
      </c>
      <c r="AK96" s="37">
        <f t="shared" si="78"/>
        <v>0</v>
      </c>
    </row>
    <row r="97" spans="1:37" ht="29.25" hidden="1" customHeight="1" x14ac:dyDescent="0.2">
      <c r="A97" s="67" t="s">
        <v>246</v>
      </c>
      <c r="B97" s="98" t="s">
        <v>247</v>
      </c>
      <c r="C97" s="69" t="s">
        <v>248</v>
      </c>
      <c r="D97" s="33">
        <f t="shared" si="94"/>
        <v>0</v>
      </c>
      <c r="E97" s="23">
        <f t="shared" si="94"/>
        <v>0</v>
      </c>
      <c r="F97" s="24">
        <f t="shared" si="94"/>
        <v>0</v>
      </c>
      <c r="G97" s="25">
        <f t="shared" si="95"/>
        <v>0</v>
      </c>
      <c r="H97" s="24">
        <f t="shared" si="96"/>
        <v>0</v>
      </c>
      <c r="I97" s="23">
        <f t="shared" si="96"/>
        <v>0</v>
      </c>
      <c r="J97" s="34">
        <f t="shared" si="79"/>
        <v>0</v>
      </c>
      <c r="K97" s="33">
        <v>0</v>
      </c>
      <c r="L97" s="23">
        <v>0</v>
      </c>
      <c r="M97" s="24">
        <v>0</v>
      </c>
      <c r="N97" s="25">
        <v>0</v>
      </c>
      <c r="O97" s="24">
        <v>0</v>
      </c>
      <c r="P97" s="23">
        <v>0</v>
      </c>
      <c r="Q97" s="34">
        <f t="shared" si="75"/>
        <v>0</v>
      </c>
      <c r="R97" s="26">
        <v>0</v>
      </c>
      <c r="S97" s="23">
        <v>0</v>
      </c>
      <c r="T97" s="24">
        <v>0</v>
      </c>
      <c r="U97" s="25">
        <v>0</v>
      </c>
      <c r="V97" s="24">
        <v>0</v>
      </c>
      <c r="W97" s="23">
        <v>0</v>
      </c>
      <c r="X97" s="35">
        <f t="shared" si="76"/>
        <v>0</v>
      </c>
      <c r="Y97" s="33">
        <v>0</v>
      </c>
      <c r="Z97" s="23">
        <v>0</v>
      </c>
      <c r="AA97" s="24">
        <v>0</v>
      </c>
      <c r="AB97" s="24">
        <v>0</v>
      </c>
      <c r="AC97" s="23">
        <v>0</v>
      </c>
      <c r="AD97" s="34">
        <f t="shared" si="77"/>
        <v>0</v>
      </c>
      <c r="AE97" s="26">
        <v>0</v>
      </c>
      <c r="AF97" s="26">
        <v>0</v>
      </c>
      <c r="AG97" s="36">
        <v>0</v>
      </c>
      <c r="AH97" s="25">
        <v>0</v>
      </c>
      <c r="AI97" s="36">
        <v>0</v>
      </c>
      <c r="AJ97" s="23">
        <v>0</v>
      </c>
      <c r="AK97" s="37">
        <f t="shared" si="78"/>
        <v>0</v>
      </c>
    </row>
    <row r="98" spans="1:37" ht="19.5" hidden="1" customHeight="1" x14ac:dyDescent="0.2">
      <c r="A98" s="67" t="s">
        <v>249</v>
      </c>
      <c r="B98" s="98" t="s">
        <v>250</v>
      </c>
      <c r="C98" s="69" t="s">
        <v>251</v>
      </c>
      <c r="D98" s="33">
        <f t="shared" si="94"/>
        <v>0</v>
      </c>
      <c r="E98" s="23">
        <f t="shared" si="94"/>
        <v>0</v>
      </c>
      <c r="F98" s="24">
        <f t="shared" si="94"/>
        <v>0</v>
      </c>
      <c r="G98" s="25">
        <f t="shared" si="95"/>
        <v>0</v>
      </c>
      <c r="H98" s="24">
        <f t="shared" si="96"/>
        <v>0</v>
      </c>
      <c r="I98" s="23">
        <f t="shared" si="96"/>
        <v>0</v>
      </c>
      <c r="J98" s="34">
        <f t="shared" si="79"/>
        <v>0</v>
      </c>
      <c r="K98" s="33">
        <v>0</v>
      </c>
      <c r="L98" s="23">
        <v>0</v>
      </c>
      <c r="M98" s="24">
        <v>0</v>
      </c>
      <c r="N98" s="25">
        <v>0</v>
      </c>
      <c r="O98" s="24">
        <v>0</v>
      </c>
      <c r="P98" s="23">
        <v>0</v>
      </c>
      <c r="Q98" s="34">
        <f t="shared" si="75"/>
        <v>0</v>
      </c>
      <c r="R98" s="26">
        <v>0</v>
      </c>
      <c r="S98" s="23">
        <v>0</v>
      </c>
      <c r="T98" s="24">
        <v>0</v>
      </c>
      <c r="U98" s="25">
        <v>0</v>
      </c>
      <c r="V98" s="24">
        <v>0</v>
      </c>
      <c r="W98" s="23">
        <v>0</v>
      </c>
      <c r="X98" s="35">
        <f t="shared" si="76"/>
        <v>0</v>
      </c>
      <c r="Y98" s="33">
        <v>0</v>
      </c>
      <c r="Z98" s="23">
        <v>0</v>
      </c>
      <c r="AA98" s="24">
        <v>0</v>
      </c>
      <c r="AB98" s="24">
        <v>0</v>
      </c>
      <c r="AC98" s="23">
        <v>0</v>
      </c>
      <c r="AD98" s="34">
        <f t="shared" si="77"/>
        <v>0</v>
      </c>
      <c r="AE98" s="26">
        <v>0</v>
      </c>
      <c r="AF98" s="26">
        <v>0</v>
      </c>
      <c r="AG98" s="36">
        <v>0</v>
      </c>
      <c r="AH98" s="25">
        <v>0</v>
      </c>
      <c r="AI98" s="36">
        <v>0</v>
      </c>
      <c r="AJ98" s="23">
        <v>0</v>
      </c>
      <c r="AK98" s="37">
        <f t="shared" si="78"/>
        <v>0</v>
      </c>
    </row>
    <row r="99" spans="1:37" ht="19.5" hidden="1" customHeight="1" x14ac:dyDescent="0.2">
      <c r="A99" s="67" t="s">
        <v>252</v>
      </c>
      <c r="B99" s="98" t="s">
        <v>253</v>
      </c>
      <c r="C99" s="69" t="s">
        <v>254</v>
      </c>
      <c r="D99" s="33">
        <f t="shared" si="94"/>
        <v>0</v>
      </c>
      <c r="E99" s="23">
        <f t="shared" si="94"/>
        <v>0</v>
      </c>
      <c r="F99" s="24">
        <f t="shared" si="94"/>
        <v>0</v>
      </c>
      <c r="G99" s="25">
        <f t="shared" si="95"/>
        <v>0</v>
      </c>
      <c r="H99" s="24">
        <f t="shared" si="96"/>
        <v>0</v>
      </c>
      <c r="I99" s="23">
        <f t="shared" si="96"/>
        <v>0</v>
      </c>
      <c r="J99" s="34">
        <f t="shared" si="79"/>
        <v>0</v>
      </c>
      <c r="K99" s="33">
        <v>0</v>
      </c>
      <c r="L99" s="23">
        <v>0</v>
      </c>
      <c r="M99" s="24">
        <v>0</v>
      </c>
      <c r="N99" s="25">
        <v>0</v>
      </c>
      <c r="O99" s="24">
        <v>0</v>
      </c>
      <c r="P99" s="23">
        <v>0</v>
      </c>
      <c r="Q99" s="34">
        <f t="shared" si="75"/>
        <v>0</v>
      </c>
      <c r="R99" s="26">
        <v>0</v>
      </c>
      <c r="S99" s="23">
        <v>0</v>
      </c>
      <c r="T99" s="24">
        <v>0</v>
      </c>
      <c r="U99" s="25">
        <v>0</v>
      </c>
      <c r="V99" s="24">
        <v>0</v>
      </c>
      <c r="W99" s="23">
        <v>0</v>
      </c>
      <c r="X99" s="35">
        <f t="shared" si="76"/>
        <v>0</v>
      </c>
      <c r="Y99" s="33">
        <v>0</v>
      </c>
      <c r="Z99" s="23">
        <v>0</v>
      </c>
      <c r="AA99" s="24">
        <v>0</v>
      </c>
      <c r="AB99" s="24">
        <v>0</v>
      </c>
      <c r="AC99" s="23">
        <v>0</v>
      </c>
      <c r="AD99" s="34">
        <f t="shared" si="77"/>
        <v>0</v>
      </c>
      <c r="AE99" s="26">
        <v>0</v>
      </c>
      <c r="AF99" s="26">
        <v>0</v>
      </c>
      <c r="AG99" s="36">
        <v>0</v>
      </c>
      <c r="AH99" s="25">
        <v>0</v>
      </c>
      <c r="AI99" s="36">
        <v>0</v>
      </c>
      <c r="AJ99" s="23">
        <v>0</v>
      </c>
      <c r="AK99" s="37">
        <f t="shared" si="78"/>
        <v>0</v>
      </c>
    </row>
    <row r="100" spans="1:37" ht="19.5" hidden="1" customHeight="1" x14ac:dyDescent="0.2">
      <c r="A100" s="99" t="s">
        <v>255</v>
      </c>
      <c r="B100" s="100" t="s">
        <v>256</v>
      </c>
      <c r="C100" s="101" t="s">
        <v>257</v>
      </c>
      <c r="D100" s="58">
        <f t="shared" si="94"/>
        <v>0</v>
      </c>
      <c r="E100" s="59">
        <f t="shared" si="94"/>
        <v>0</v>
      </c>
      <c r="F100" s="59">
        <f t="shared" si="94"/>
        <v>0</v>
      </c>
      <c r="G100" s="59">
        <f>AH100-AB100-U100-N100</f>
        <v>0</v>
      </c>
      <c r="H100" s="59">
        <f t="shared" si="96"/>
        <v>0</v>
      </c>
      <c r="I100" s="59">
        <f t="shared" si="96"/>
        <v>0</v>
      </c>
      <c r="J100" s="60">
        <f t="shared" si="79"/>
        <v>0</v>
      </c>
      <c r="K100" s="58">
        <f t="shared" ref="K100:P100" si="97">SUM(K92:K99)</f>
        <v>0</v>
      </c>
      <c r="L100" s="59">
        <f t="shared" si="97"/>
        <v>0</v>
      </c>
      <c r="M100" s="59">
        <f t="shared" si="97"/>
        <v>0</v>
      </c>
      <c r="N100" s="61">
        <f t="shared" si="97"/>
        <v>0</v>
      </c>
      <c r="O100" s="59">
        <f t="shared" si="97"/>
        <v>0</v>
      </c>
      <c r="P100" s="59">
        <f t="shared" si="97"/>
        <v>0</v>
      </c>
      <c r="Q100" s="60">
        <f t="shared" si="75"/>
        <v>0</v>
      </c>
      <c r="R100" s="61">
        <f t="shared" ref="R100:W100" si="98">SUM(R92:R99)</f>
        <v>0</v>
      </c>
      <c r="S100" s="59">
        <f t="shared" si="98"/>
        <v>0</v>
      </c>
      <c r="T100" s="59">
        <f t="shared" si="98"/>
        <v>0</v>
      </c>
      <c r="U100" s="61">
        <f t="shared" si="98"/>
        <v>0</v>
      </c>
      <c r="V100" s="59">
        <f t="shared" si="98"/>
        <v>0</v>
      </c>
      <c r="W100" s="59">
        <f t="shared" si="98"/>
        <v>0</v>
      </c>
      <c r="X100" s="62">
        <f t="shared" si="76"/>
        <v>0</v>
      </c>
      <c r="Y100" s="58">
        <f>SUM(Y92:Y99)</f>
        <v>0</v>
      </c>
      <c r="Z100" s="59">
        <f>SUM(Z92:Z99)</f>
        <v>0</v>
      </c>
      <c r="AA100" s="59">
        <f>SUM(AA92:AA99)</f>
        <v>0</v>
      </c>
      <c r="AB100" s="59">
        <f>SUM(AB92:AB99)</f>
        <v>0</v>
      </c>
      <c r="AC100" s="59">
        <f>SUM(AC92:AC99)</f>
        <v>0</v>
      </c>
      <c r="AD100" s="60">
        <f t="shared" si="77"/>
        <v>0</v>
      </c>
      <c r="AE100" s="61">
        <f t="shared" ref="AE100:AJ100" si="99">SUM(AE92:AE99)</f>
        <v>0</v>
      </c>
      <c r="AF100" s="61">
        <f t="shared" si="99"/>
        <v>0</v>
      </c>
      <c r="AG100" s="61">
        <f t="shared" si="99"/>
        <v>0</v>
      </c>
      <c r="AH100" s="61">
        <f t="shared" si="99"/>
        <v>0</v>
      </c>
      <c r="AI100" s="61">
        <f t="shared" si="99"/>
        <v>0</v>
      </c>
      <c r="AJ100" s="59">
        <f t="shared" si="99"/>
        <v>0</v>
      </c>
      <c r="AK100" s="63">
        <f t="shared" si="78"/>
        <v>0</v>
      </c>
    </row>
    <row r="101" spans="1:37" s="66" customFormat="1" ht="19.5" customHeight="1" thickBot="1" x14ac:dyDescent="0.25">
      <c r="A101" s="115">
        <v>99</v>
      </c>
      <c r="B101" s="116" t="s">
        <v>258</v>
      </c>
      <c r="C101" s="117" t="s">
        <v>259</v>
      </c>
      <c r="D101" s="118">
        <f t="shared" ref="D101:I101" si="100">SUM(D22,D23,D52,D61,D78,D86,D91,D100)</f>
        <v>442370000</v>
      </c>
      <c r="E101" s="119">
        <f t="shared" si="100"/>
        <v>0</v>
      </c>
      <c r="F101" s="119">
        <f t="shared" si="100"/>
        <v>0</v>
      </c>
      <c r="G101" s="119">
        <f t="shared" si="100"/>
        <v>0</v>
      </c>
      <c r="H101" s="119">
        <f t="shared" si="100"/>
        <v>0</v>
      </c>
      <c r="I101" s="119">
        <f t="shared" si="100"/>
        <v>0</v>
      </c>
      <c r="J101" s="120">
        <f t="shared" si="79"/>
        <v>0</v>
      </c>
      <c r="K101" s="118">
        <f t="shared" ref="K101:P101" si="101">SUM(K22,K23,K52,K61,K78,K86,K91,K100)</f>
        <v>2350819000</v>
      </c>
      <c r="L101" s="119">
        <f t="shared" si="101"/>
        <v>0</v>
      </c>
      <c r="M101" s="119">
        <f t="shared" si="101"/>
        <v>0</v>
      </c>
      <c r="N101" s="121">
        <f t="shared" si="101"/>
        <v>0</v>
      </c>
      <c r="O101" s="119">
        <f t="shared" si="101"/>
        <v>0</v>
      </c>
      <c r="P101" s="119">
        <f t="shared" si="101"/>
        <v>0</v>
      </c>
      <c r="Q101" s="120">
        <f t="shared" si="75"/>
        <v>0</v>
      </c>
      <c r="R101" s="121">
        <f t="shared" ref="R101:W101" si="102">SUM(R22,R23,R52,R61,R78,R86,R91,R100)</f>
        <v>1812701000</v>
      </c>
      <c r="S101" s="119">
        <f t="shared" si="102"/>
        <v>0</v>
      </c>
      <c r="T101" s="119">
        <f t="shared" si="102"/>
        <v>0</v>
      </c>
      <c r="U101" s="121">
        <f t="shared" si="102"/>
        <v>0</v>
      </c>
      <c r="V101" s="119">
        <f t="shared" si="102"/>
        <v>0</v>
      </c>
      <c r="W101" s="119">
        <f t="shared" si="102"/>
        <v>0</v>
      </c>
      <c r="X101" s="122">
        <f t="shared" si="76"/>
        <v>0</v>
      </c>
      <c r="Y101" s="118">
        <f>SUM(Y22,Y23,Y52,Y61,Y78,Y86,Y91,Y100)</f>
        <v>329123000</v>
      </c>
      <c r="Z101" s="119">
        <f>SUM(Z22,Z23,Z52,Z61,Z78,Z86,Z91,Z100)</f>
        <v>0</v>
      </c>
      <c r="AA101" s="119">
        <f>SUM(AA22,AA23,AA52,AA61,AA78,AA86,AA91,AA100)</f>
        <v>0</v>
      </c>
      <c r="AB101" s="119">
        <f>SUM(AB22,AB23,AB52,AB61,AB78,AB86,AB91,AB100)</f>
        <v>0</v>
      </c>
      <c r="AC101" s="119">
        <f>SUM(AC22,AC23,AC52,AC61,AC78,AC86,AC91,AC100)</f>
        <v>0</v>
      </c>
      <c r="AD101" s="120">
        <f t="shared" si="77"/>
        <v>0</v>
      </c>
      <c r="AE101" s="121">
        <f t="shared" ref="AE101:AJ101" si="103">SUM(AE22,AE23,AE52,AE61,AE78,AE86,AE91,AE100)</f>
        <v>4935013000</v>
      </c>
      <c r="AF101" s="121">
        <f t="shared" si="103"/>
        <v>0</v>
      </c>
      <c r="AG101" s="121">
        <f t="shared" si="103"/>
        <v>0</v>
      </c>
      <c r="AH101" s="121">
        <f t="shared" si="103"/>
        <v>0</v>
      </c>
      <c r="AI101" s="121">
        <f t="shared" si="103"/>
        <v>0</v>
      </c>
      <c r="AJ101" s="119">
        <f t="shared" si="103"/>
        <v>0</v>
      </c>
      <c r="AK101" s="123">
        <f t="shared" si="78"/>
        <v>0</v>
      </c>
    </row>
    <row r="102" spans="1:37" ht="16.5" customHeight="1" x14ac:dyDescent="0.2">
      <c r="B102" s="125"/>
      <c r="C102" s="125"/>
      <c r="AE102" s="127"/>
    </row>
    <row r="103" spans="1:37" x14ac:dyDescent="0.2">
      <c r="C103" s="125"/>
    </row>
  </sheetData>
  <mergeCells count="9">
    <mergeCell ref="A1:AK1"/>
    <mergeCell ref="A2:A3"/>
    <mergeCell ref="B2:B3"/>
    <mergeCell ref="C2:C3"/>
    <mergeCell ref="D2:J2"/>
    <mergeCell ref="K2:Q2"/>
    <mergeCell ref="R2:X2"/>
    <mergeCell ref="Y2:AD2"/>
    <mergeCell ref="AE2:AK2"/>
  </mergeCells>
  <printOptions horizontalCentered="1"/>
  <pageMargins left="0.19685039370078741" right="0.19685039370078741" top="0.39370078740157483" bottom="0.39370078740157483" header="0.31496062992125984" footer="0.11811023622047245"/>
  <pageSetup paperSize="8" scale="36" orientation="landscape" r:id="rId1"/>
  <headerFooter alignWithMargins="0">
    <oddFooter>&amp;L&amp;"Times New Roman,Normál"Készítette: Vargáné Török Andrea
&amp;F&amp;C&amp;"Times New Roman,Normál"&amp;P/&amp;N&amp;R&amp;"Times New Roman,Normál"&amp;D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opLeftCell="B1" zoomScaleNormal="100" zoomScaleSheetLayoutView="100" workbookViewId="0">
      <pane xSplit="2" ySplit="2" topLeftCell="D45" activePane="bottomRight" state="frozen"/>
      <selection activeCell="A32" sqref="A32:B32"/>
      <selection pane="topRight" activeCell="A32" sqref="A32:B32"/>
      <selection pane="bottomLeft" activeCell="A32" sqref="A32:B32"/>
      <selection pane="bottomRight" activeCell="B61" sqref="B61"/>
    </sheetView>
  </sheetViews>
  <sheetFormatPr defaultColWidth="9.140625" defaultRowHeight="12.75" x14ac:dyDescent="0.2"/>
  <cols>
    <col min="1" max="1" width="5.7109375" style="1" bestFit="1" customWidth="1"/>
    <col min="2" max="2" width="66.42578125" style="1" bestFit="1" customWidth="1"/>
    <col min="3" max="3" width="6.85546875" style="74" bestFit="1" customWidth="1"/>
    <col min="4" max="8" width="12.42578125" style="1" customWidth="1"/>
    <col min="9" max="9" width="10" style="1" customWidth="1"/>
    <col min="10" max="16384" width="9.140625" style="1"/>
  </cols>
  <sheetData>
    <row r="1" spans="1:10" s="125" customFormat="1" ht="30" customHeight="1" thickBot="1" x14ac:dyDescent="0.25">
      <c r="A1" s="207" t="s">
        <v>260</v>
      </c>
      <c r="B1" s="207"/>
      <c r="C1" s="207"/>
      <c r="D1" s="207"/>
      <c r="E1" s="207"/>
      <c r="F1" s="207"/>
      <c r="G1" s="207"/>
      <c r="H1" s="128"/>
    </row>
    <row r="2" spans="1:10" s="125" customFormat="1" ht="39.75" customHeight="1" thickBot="1" x14ac:dyDescent="0.25">
      <c r="A2" s="129" t="s">
        <v>261</v>
      </c>
      <c r="B2" s="130" t="s">
        <v>2</v>
      </c>
      <c r="C2" s="131" t="s">
        <v>262</v>
      </c>
      <c r="D2" s="132" t="s">
        <v>9</v>
      </c>
      <c r="E2" s="133" t="s">
        <v>10</v>
      </c>
      <c r="F2" s="134" t="s">
        <v>263</v>
      </c>
      <c r="G2" s="135" t="s">
        <v>14</v>
      </c>
      <c r="H2" s="136" t="s">
        <v>15</v>
      </c>
      <c r="I2" s="137"/>
    </row>
    <row r="3" spans="1:10" s="145" customFormat="1" ht="19.5" customHeight="1" thickTop="1" x14ac:dyDescent="0.2">
      <c r="A3" s="138" t="s">
        <v>19</v>
      </c>
      <c r="B3" s="139" t="s">
        <v>264</v>
      </c>
      <c r="C3" s="140" t="s">
        <v>265</v>
      </c>
      <c r="D3" s="17">
        <v>0</v>
      </c>
      <c r="E3" s="141">
        <v>0</v>
      </c>
      <c r="F3" s="142">
        <v>0</v>
      </c>
      <c r="G3" s="143">
        <v>0</v>
      </c>
      <c r="H3" s="144">
        <f t="shared" ref="H3:H64" si="0">E3-F3</f>
        <v>0</v>
      </c>
    </row>
    <row r="4" spans="1:10" s="145" customFormat="1" ht="19.5" customHeight="1" x14ac:dyDescent="0.2">
      <c r="A4" s="146" t="s">
        <v>22</v>
      </c>
      <c r="B4" s="68" t="s">
        <v>266</v>
      </c>
      <c r="C4" s="147" t="s">
        <v>267</v>
      </c>
      <c r="D4" s="26">
        <v>0</v>
      </c>
      <c r="E4" s="45">
        <v>0</v>
      </c>
      <c r="F4" s="148">
        <v>0</v>
      </c>
      <c r="G4" s="149">
        <v>0</v>
      </c>
      <c r="H4" s="52">
        <f t="shared" si="0"/>
        <v>0</v>
      </c>
    </row>
    <row r="5" spans="1:10" s="145" customFormat="1" ht="30.75" customHeight="1" x14ac:dyDescent="0.2">
      <c r="A5" s="146" t="s">
        <v>25</v>
      </c>
      <c r="B5" s="68" t="s">
        <v>268</v>
      </c>
      <c r="C5" s="147" t="s">
        <v>269</v>
      </c>
      <c r="D5" s="26">
        <v>0</v>
      </c>
      <c r="E5" s="45">
        <v>0</v>
      </c>
      <c r="F5" s="148">
        <v>0</v>
      </c>
      <c r="G5" s="149">
        <v>0</v>
      </c>
      <c r="H5" s="52">
        <f t="shared" si="0"/>
        <v>0</v>
      </c>
    </row>
    <row r="6" spans="1:10" s="125" customFormat="1" ht="19.5" customHeight="1" x14ac:dyDescent="0.2">
      <c r="A6" s="146" t="s">
        <v>28</v>
      </c>
      <c r="B6" s="68" t="s">
        <v>270</v>
      </c>
      <c r="C6" s="147" t="s">
        <v>271</v>
      </c>
      <c r="D6" s="26">
        <v>0</v>
      </c>
      <c r="E6" s="23">
        <v>0</v>
      </c>
      <c r="F6" s="150">
        <v>0</v>
      </c>
      <c r="G6" s="151">
        <v>0</v>
      </c>
      <c r="H6" s="37">
        <f t="shared" si="0"/>
        <v>0</v>
      </c>
    </row>
    <row r="7" spans="1:10" s="153" customFormat="1" ht="19.5" customHeight="1" x14ac:dyDescent="0.2">
      <c r="A7" s="146" t="s">
        <v>31</v>
      </c>
      <c r="B7" s="68" t="s">
        <v>272</v>
      </c>
      <c r="C7" s="147" t="s">
        <v>273</v>
      </c>
      <c r="D7" s="152">
        <v>0</v>
      </c>
      <c r="E7" s="23">
        <v>0</v>
      </c>
      <c r="F7" s="150">
        <v>0</v>
      </c>
      <c r="G7" s="151">
        <v>0</v>
      </c>
      <c r="H7" s="37">
        <f t="shared" si="0"/>
        <v>0</v>
      </c>
    </row>
    <row r="8" spans="1:10" s="153" customFormat="1" ht="19.5" customHeight="1" x14ac:dyDescent="0.2">
      <c r="A8" s="146" t="s">
        <v>34</v>
      </c>
      <c r="B8" s="68" t="s">
        <v>274</v>
      </c>
      <c r="C8" s="147" t="s">
        <v>275</v>
      </c>
      <c r="D8" s="152">
        <v>0</v>
      </c>
      <c r="E8" s="23">
        <v>0</v>
      </c>
      <c r="F8" s="150">
        <v>0</v>
      </c>
      <c r="G8" s="151">
        <v>0</v>
      </c>
      <c r="H8" s="37">
        <f t="shared" si="0"/>
        <v>0</v>
      </c>
    </row>
    <row r="9" spans="1:10" s="125" customFormat="1" ht="19.5" customHeight="1" x14ac:dyDescent="0.2">
      <c r="A9" s="154" t="s">
        <v>37</v>
      </c>
      <c r="B9" s="71" t="s">
        <v>276</v>
      </c>
      <c r="C9" s="155" t="s">
        <v>277</v>
      </c>
      <c r="D9" s="50">
        <f>SUM(D3:D8)</f>
        <v>0</v>
      </c>
      <c r="E9" s="45">
        <f>SUM(E3:E8)</f>
        <v>0</v>
      </c>
      <c r="F9" s="148">
        <f>SUM(F3:F8)</f>
        <v>0</v>
      </c>
      <c r="G9" s="149">
        <f>SUM(G3:G8)</f>
        <v>0</v>
      </c>
      <c r="H9" s="52">
        <f t="shared" si="0"/>
        <v>0</v>
      </c>
      <c r="I9" s="156"/>
    </row>
    <row r="10" spans="1:10" s="125" customFormat="1" ht="19.5" customHeight="1" x14ac:dyDescent="0.2">
      <c r="A10" s="146" t="s">
        <v>40</v>
      </c>
      <c r="B10" s="68" t="s">
        <v>278</v>
      </c>
      <c r="C10" s="147" t="s">
        <v>279</v>
      </c>
      <c r="D10" s="26">
        <v>0</v>
      </c>
      <c r="E10" s="23">
        <v>0</v>
      </c>
      <c r="F10" s="150">
        <v>0</v>
      </c>
      <c r="G10" s="151">
        <v>0</v>
      </c>
      <c r="H10" s="37">
        <f t="shared" si="0"/>
        <v>0</v>
      </c>
    </row>
    <row r="11" spans="1:10" s="125" customFormat="1" ht="29.25" customHeight="1" x14ac:dyDescent="0.2">
      <c r="A11" s="146" t="s">
        <v>43</v>
      </c>
      <c r="B11" s="68" t="s">
        <v>280</v>
      </c>
      <c r="C11" s="147" t="s">
        <v>281</v>
      </c>
      <c r="D11" s="26">
        <v>0</v>
      </c>
      <c r="E11" s="23">
        <v>0</v>
      </c>
      <c r="F11" s="150">
        <v>0</v>
      </c>
      <c r="G11" s="151">
        <v>0</v>
      </c>
      <c r="H11" s="37">
        <f t="shared" si="0"/>
        <v>0</v>
      </c>
    </row>
    <row r="12" spans="1:10" s="125" customFormat="1" ht="29.25" customHeight="1" x14ac:dyDescent="0.2">
      <c r="A12" s="146" t="s">
        <v>46</v>
      </c>
      <c r="B12" s="68" t="s">
        <v>282</v>
      </c>
      <c r="C12" s="147" t="s">
        <v>283</v>
      </c>
      <c r="D12" s="26">
        <v>0</v>
      </c>
      <c r="E12" s="23">
        <v>0</v>
      </c>
      <c r="F12" s="150">
        <v>0</v>
      </c>
      <c r="G12" s="151">
        <v>0</v>
      </c>
      <c r="H12" s="37">
        <f t="shared" si="0"/>
        <v>0</v>
      </c>
    </row>
    <row r="13" spans="1:10" s="125" customFormat="1" ht="29.25" customHeight="1" x14ac:dyDescent="0.2">
      <c r="A13" s="146" t="s">
        <v>49</v>
      </c>
      <c r="B13" s="68" t="s">
        <v>284</v>
      </c>
      <c r="C13" s="147" t="s">
        <v>285</v>
      </c>
      <c r="D13" s="26">
        <v>0</v>
      </c>
      <c r="E13" s="23">
        <v>0</v>
      </c>
      <c r="F13" s="150">
        <v>0</v>
      </c>
      <c r="G13" s="151">
        <v>0</v>
      </c>
      <c r="H13" s="37">
        <f t="shared" si="0"/>
        <v>0</v>
      </c>
    </row>
    <row r="14" spans="1:10" s="125" customFormat="1" ht="19.5" customHeight="1" x14ac:dyDescent="0.2">
      <c r="A14" s="146" t="s">
        <v>52</v>
      </c>
      <c r="B14" s="68" t="s">
        <v>286</v>
      </c>
      <c r="C14" s="147" t="s">
        <v>287</v>
      </c>
      <c r="D14" s="26">
        <v>328697000</v>
      </c>
      <c r="E14" s="23">
        <v>0</v>
      </c>
      <c r="F14" s="150">
        <v>0</v>
      </c>
      <c r="G14" s="151">
        <v>0</v>
      </c>
      <c r="H14" s="37">
        <f t="shared" si="0"/>
        <v>0</v>
      </c>
      <c r="J14" s="157"/>
    </row>
    <row r="15" spans="1:10" s="125" customFormat="1" ht="19.5" customHeight="1" x14ac:dyDescent="0.2">
      <c r="A15" s="158" t="s">
        <v>55</v>
      </c>
      <c r="B15" s="159" t="s">
        <v>288</v>
      </c>
      <c r="C15" s="160" t="s">
        <v>289</v>
      </c>
      <c r="D15" s="61">
        <f>SUM(D9:D14)</f>
        <v>328697000</v>
      </c>
      <c r="E15" s="59">
        <f>SUM(E9:E14)</f>
        <v>0</v>
      </c>
      <c r="F15" s="62">
        <f>SUM(F9:F14)</f>
        <v>0</v>
      </c>
      <c r="G15" s="62">
        <f>SUM(G9:G14)</f>
        <v>0</v>
      </c>
      <c r="H15" s="63">
        <f t="shared" si="0"/>
        <v>0</v>
      </c>
    </row>
    <row r="16" spans="1:10" s="125" customFormat="1" ht="19.5" customHeight="1" x14ac:dyDescent="0.2">
      <c r="A16" s="146" t="s">
        <v>58</v>
      </c>
      <c r="B16" s="68" t="s">
        <v>290</v>
      </c>
      <c r="C16" s="147" t="s">
        <v>291</v>
      </c>
      <c r="D16" s="26">
        <v>0</v>
      </c>
      <c r="E16" s="23">
        <v>0</v>
      </c>
      <c r="F16" s="150">
        <v>0</v>
      </c>
      <c r="G16" s="151">
        <v>0</v>
      </c>
      <c r="H16" s="37">
        <f t="shared" si="0"/>
        <v>0</v>
      </c>
    </row>
    <row r="17" spans="1:8" s="125" customFormat="1" ht="29.25" customHeight="1" x14ac:dyDescent="0.2">
      <c r="A17" s="146" t="s">
        <v>61</v>
      </c>
      <c r="B17" s="68" t="s">
        <v>292</v>
      </c>
      <c r="C17" s="147" t="s">
        <v>293</v>
      </c>
      <c r="D17" s="26">
        <v>0</v>
      </c>
      <c r="E17" s="23">
        <v>0</v>
      </c>
      <c r="F17" s="150">
        <v>0</v>
      </c>
      <c r="G17" s="151">
        <v>0</v>
      </c>
      <c r="H17" s="37">
        <f t="shared" si="0"/>
        <v>0</v>
      </c>
    </row>
    <row r="18" spans="1:8" s="125" customFormat="1" ht="29.25" customHeight="1" x14ac:dyDescent="0.2">
      <c r="A18" s="146" t="s">
        <v>64</v>
      </c>
      <c r="B18" s="68" t="s">
        <v>294</v>
      </c>
      <c r="C18" s="147" t="s">
        <v>295</v>
      </c>
      <c r="D18" s="26">
        <v>0</v>
      </c>
      <c r="E18" s="23">
        <v>0</v>
      </c>
      <c r="F18" s="150">
        <v>0</v>
      </c>
      <c r="G18" s="151">
        <v>0</v>
      </c>
      <c r="H18" s="37">
        <f t="shared" si="0"/>
        <v>0</v>
      </c>
    </row>
    <row r="19" spans="1:8" s="125" customFormat="1" ht="29.25" customHeight="1" x14ac:dyDescent="0.2">
      <c r="A19" s="146" t="s">
        <v>67</v>
      </c>
      <c r="B19" s="68" t="s">
        <v>296</v>
      </c>
      <c r="C19" s="147" t="s">
        <v>297</v>
      </c>
      <c r="D19" s="26">
        <v>0</v>
      </c>
      <c r="E19" s="23">
        <v>0</v>
      </c>
      <c r="F19" s="150">
        <v>0</v>
      </c>
      <c r="G19" s="151">
        <v>0</v>
      </c>
      <c r="H19" s="37">
        <f t="shared" si="0"/>
        <v>0</v>
      </c>
    </row>
    <row r="20" spans="1:8" s="125" customFormat="1" ht="19.5" customHeight="1" x14ac:dyDescent="0.2">
      <c r="A20" s="146" t="s">
        <v>70</v>
      </c>
      <c r="B20" s="68" t="s">
        <v>298</v>
      </c>
      <c r="C20" s="147" t="s">
        <v>299</v>
      </c>
      <c r="D20" s="26">
        <v>0</v>
      </c>
      <c r="E20" s="23">
        <v>0</v>
      </c>
      <c r="F20" s="150">
        <v>0</v>
      </c>
      <c r="G20" s="151">
        <v>0</v>
      </c>
      <c r="H20" s="37">
        <f t="shared" si="0"/>
        <v>0</v>
      </c>
    </row>
    <row r="21" spans="1:8" s="125" customFormat="1" ht="19.5" customHeight="1" x14ac:dyDescent="0.2">
      <c r="A21" s="158" t="s">
        <v>73</v>
      </c>
      <c r="B21" s="159" t="s">
        <v>300</v>
      </c>
      <c r="C21" s="160" t="s">
        <v>301</v>
      </c>
      <c r="D21" s="61">
        <f>SUM(D16:D20)</f>
        <v>0</v>
      </c>
      <c r="E21" s="59">
        <f>SUM(E16:E20)</f>
        <v>0</v>
      </c>
      <c r="F21" s="62">
        <f>SUM(F16:F20)</f>
        <v>0</v>
      </c>
      <c r="G21" s="62">
        <f>SUM(G16:G20)</f>
        <v>0</v>
      </c>
      <c r="H21" s="63">
        <f t="shared" si="0"/>
        <v>0</v>
      </c>
    </row>
    <row r="22" spans="1:8" s="125" customFormat="1" ht="19.5" customHeight="1" x14ac:dyDescent="0.2">
      <c r="A22" s="146" t="s">
        <v>76</v>
      </c>
      <c r="B22" s="68" t="s">
        <v>302</v>
      </c>
      <c r="C22" s="147" t="s">
        <v>303</v>
      </c>
      <c r="D22" s="26">
        <v>0</v>
      </c>
      <c r="E22" s="23">
        <v>0</v>
      </c>
      <c r="F22" s="150">
        <v>0</v>
      </c>
      <c r="G22" s="151">
        <v>0</v>
      </c>
      <c r="H22" s="37">
        <f t="shared" si="0"/>
        <v>0</v>
      </c>
    </row>
    <row r="23" spans="1:8" s="125" customFormat="1" ht="19.5" customHeight="1" x14ac:dyDescent="0.2">
      <c r="A23" s="146" t="s">
        <v>79</v>
      </c>
      <c r="B23" s="68" t="s">
        <v>304</v>
      </c>
      <c r="C23" s="147" t="s">
        <v>305</v>
      </c>
      <c r="D23" s="26">
        <v>0</v>
      </c>
      <c r="E23" s="23">
        <v>0</v>
      </c>
      <c r="F23" s="150">
        <v>0</v>
      </c>
      <c r="G23" s="151">
        <v>0</v>
      </c>
      <c r="H23" s="37">
        <f t="shared" si="0"/>
        <v>0</v>
      </c>
    </row>
    <row r="24" spans="1:8" s="161" customFormat="1" ht="19.5" customHeight="1" x14ac:dyDescent="0.2">
      <c r="A24" s="154" t="s">
        <v>82</v>
      </c>
      <c r="B24" s="71" t="s">
        <v>306</v>
      </c>
      <c r="C24" s="155" t="s">
        <v>307</v>
      </c>
      <c r="D24" s="50">
        <f>SUM(D22:D23)</f>
        <v>0</v>
      </c>
      <c r="E24" s="45">
        <f>SUM(E22:E23)</f>
        <v>0</v>
      </c>
      <c r="F24" s="148">
        <f>SUM(F22:F23)</f>
        <v>0</v>
      </c>
      <c r="G24" s="149">
        <f>SUM(G22:G23)</f>
        <v>0</v>
      </c>
      <c r="H24" s="52">
        <f t="shared" si="0"/>
        <v>0</v>
      </c>
    </row>
    <row r="25" spans="1:8" s="125" customFormat="1" ht="19.5" customHeight="1" x14ac:dyDescent="0.2">
      <c r="A25" s="146" t="s">
        <v>85</v>
      </c>
      <c r="B25" s="68" t="s">
        <v>308</v>
      </c>
      <c r="C25" s="147" t="s">
        <v>309</v>
      </c>
      <c r="D25" s="26">
        <v>0</v>
      </c>
      <c r="E25" s="23">
        <v>0</v>
      </c>
      <c r="F25" s="150">
        <v>0</v>
      </c>
      <c r="G25" s="151">
        <v>0</v>
      </c>
      <c r="H25" s="37">
        <f t="shared" si="0"/>
        <v>0</v>
      </c>
    </row>
    <row r="26" spans="1:8" s="125" customFormat="1" ht="19.5" customHeight="1" x14ac:dyDescent="0.2">
      <c r="A26" s="146" t="s">
        <v>88</v>
      </c>
      <c r="B26" s="68" t="s">
        <v>310</v>
      </c>
      <c r="C26" s="147" t="s">
        <v>311</v>
      </c>
      <c r="D26" s="26">
        <v>0</v>
      </c>
      <c r="E26" s="23">
        <v>0</v>
      </c>
      <c r="F26" s="150">
        <v>0</v>
      </c>
      <c r="G26" s="151">
        <v>0</v>
      </c>
      <c r="H26" s="37">
        <f t="shared" si="0"/>
        <v>0</v>
      </c>
    </row>
    <row r="27" spans="1:8" s="125" customFormat="1" ht="19.5" customHeight="1" x14ac:dyDescent="0.2">
      <c r="A27" s="146" t="s">
        <v>91</v>
      </c>
      <c r="B27" s="68" t="s">
        <v>312</v>
      </c>
      <c r="C27" s="147" t="s">
        <v>313</v>
      </c>
      <c r="D27" s="26">
        <v>0</v>
      </c>
      <c r="E27" s="23">
        <v>0</v>
      </c>
      <c r="F27" s="150">
        <v>0</v>
      </c>
      <c r="G27" s="151">
        <v>0</v>
      </c>
      <c r="H27" s="37">
        <f t="shared" si="0"/>
        <v>0</v>
      </c>
    </row>
    <row r="28" spans="1:8" s="125" customFormat="1" ht="19.5" customHeight="1" x14ac:dyDescent="0.2">
      <c r="A28" s="146" t="s">
        <v>94</v>
      </c>
      <c r="B28" s="68" t="s">
        <v>314</v>
      </c>
      <c r="C28" s="147" t="s">
        <v>315</v>
      </c>
      <c r="D28" s="26">
        <v>0</v>
      </c>
      <c r="E28" s="23">
        <v>0</v>
      </c>
      <c r="F28" s="150">
        <v>0</v>
      </c>
      <c r="G28" s="151">
        <v>0</v>
      </c>
      <c r="H28" s="37">
        <f t="shared" si="0"/>
        <v>0</v>
      </c>
    </row>
    <row r="29" spans="1:8" s="125" customFormat="1" ht="19.5" customHeight="1" x14ac:dyDescent="0.2">
      <c r="A29" s="146" t="s">
        <v>97</v>
      </c>
      <c r="B29" s="68" t="s">
        <v>316</v>
      </c>
      <c r="C29" s="147" t="s">
        <v>317</v>
      </c>
      <c r="D29" s="26">
        <v>0</v>
      </c>
      <c r="E29" s="23">
        <v>0</v>
      </c>
      <c r="F29" s="150">
        <v>0</v>
      </c>
      <c r="G29" s="151">
        <v>0</v>
      </c>
      <c r="H29" s="37">
        <f t="shared" si="0"/>
        <v>0</v>
      </c>
    </row>
    <row r="30" spans="1:8" s="125" customFormat="1" ht="19.5" customHeight="1" x14ac:dyDescent="0.2">
      <c r="A30" s="146" t="s">
        <v>318</v>
      </c>
      <c r="B30" s="68" t="s">
        <v>319</v>
      </c>
      <c r="C30" s="147" t="s">
        <v>320</v>
      </c>
      <c r="D30" s="26">
        <v>0</v>
      </c>
      <c r="E30" s="23">
        <v>0</v>
      </c>
      <c r="F30" s="150">
        <v>0</v>
      </c>
      <c r="G30" s="151">
        <v>0</v>
      </c>
      <c r="H30" s="37">
        <f t="shared" si="0"/>
        <v>0</v>
      </c>
    </row>
    <row r="31" spans="1:8" s="125" customFormat="1" ht="19.5" customHeight="1" x14ac:dyDescent="0.2">
      <c r="A31" s="146" t="s">
        <v>321</v>
      </c>
      <c r="B31" s="68" t="s">
        <v>322</v>
      </c>
      <c r="C31" s="147" t="s">
        <v>323</v>
      </c>
      <c r="D31" s="26">
        <v>0</v>
      </c>
      <c r="E31" s="23">
        <v>0</v>
      </c>
      <c r="F31" s="150">
        <v>0</v>
      </c>
      <c r="G31" s="151">
        <v>0</v>
      </c>
      <c r="H31" s="37">
        <f t="shared" si="0"/>
        <v>0</v>
      </c>
    </row>
    <row r="32" spans="1:8" s="125" customFormat="1" ht="19.5" customHeight="1" x14ac:dyDescent="0.2">
      <c r="A32" s="146" t="s">
        <v>324</v>
      </c>
      <c r="B32" s="68" t="s">
        <v>325</v>
      </c>
      <c r="C32" s="147" t="s">
        <v>326</v>
      </c>
      <c r="D32" s="26">
        <v>0</v>
      </c>
      <c r="E32" s="23">
        <v>0</v>
      </c>
      <c r="F32" s="150">
        <v>0</v>
      </c>
      <c r="G32" s="151">
        <v>0</v>
      </c>
      <c r="H32" s="37">
        <f t="shared" si="0"/>
        <v>0</v>
      </c>
    </row>
    <row r="33" spans="1:10" s="125" customFormat="1" ht="19.5" customHeight="1" x14ac:dyDescent="0.2">
      <c r="A33" s="154" t="s">
        <v>327</v>
      </c>
      <c r="B33" s="71" t="s">
        <v>328</v>
      </c>
      <c r="C33" s="155" t="s">
        <v>329</v>
      </c>
      <c r="D33" s="50">
        <f>SUM(D28:D32)</f>
        <v>0</v>
      </c>
      <c r="E33" s="45">
        <f>SUM(E28:E32)</f>
        <v>0</v>
      </c>
      <c r="F33" s="148">
        <f>SUM(F28:F32)</f>
        <v>0</v>
      </c>
      <c r="G33" s="149">
        <f>SUM(G28:G32)</f>
        <v>0</v>
      </c>
      <c r="H33" s="52">
        <f t="shared" si="0"/>
        <v>0</v>
      </c>
    </row>
    <row r="34" spans="1:10" s="125" customFormat="1" ht="19.5" customHeight="1" x14ac:dyDescent="0.2">
      <c r="A34" s="146" t="s">
        <v>330</v>
      </c>
      <c r="B34" s="68" t="s">
        <v>331</v>
      </c>
      <c r="C34" s="147" t="s">
        <v>332</v>
      </c>
      <c r="D34" s="26">
        <v>0</v>
      </c>
      <c r="E34" s="23">
        <v>0</v>
      </c>
      <c r="F34" s="150">
        <v>0</v>
      </c>
      <c r="G34" s="151">
        <v>0</v>
      </c>
      <c r="H34" s="37">
        <f t="shared" si="0"/>
        <v>0</v>
      </c>
    </row>
    <row r="35" spans="1:10" s="125" customFormat="1" ht="19.5" customHeight="1" thickBot="1" x14ac:dyDescent="0.25">
      <c r="A35" s="162" t="s">
        <v>333</v>
      </c>
      <c r="B35" s="78" t="s">
        <v>334</v>
      </c>
      <c r="C35" s="163" t="s">
        <v>335</v>
      </c>
      <c r="D35" s="83">
        <f>SUM(D24,D25:D27,D33,D34)</f>
        <v>0</v>
      </c>
      <c r="E35" s="81">
        <f>SUM(E24,E25:E27,E33,E34)</f>
        <v>0</v>
      </c>
      <c r="F35" s="84">
        <f>SUM(F24,F25:F27,F33,F34)</f>
        <v>0</v>
      </c>
      <c r="G35" s="84">
        <f>SUM(G24,G25:G27,G33,G34)</f>
        <v>0</v>
      </c>
      <c r="H35" s="85">
        <f t="shared" si="0"/>
        <v>0</v>
      </c>
    </row>
    <row r="36" spans="1:10" s="125" customFormat="1" ht="19.5" customHeight="1" x14ac:dyDescent="0.2">
      <c r="A36" s="164" t="s">
        <v>336</v>
      </c>
      <c r="B36" s="87" t="s">
        <v>337</v>
      </c>
      <c r="C36" s="165" t="s">
        <v>338</v>
      </c>
      <c r="D36" s="26">
        <v>245000</v>
      </c>
      <c r="E36" s="23">
        <v>0</v>
      </c>
      <c r="F36" s="150">
        <v>0</v>
      </c>
      <c r="G36" s="151">
        <v>0</v>
      </c>
      <c r="H36" s="97">
        <f t="shared" si="0"/>
        <v>0</v>
      </c>
    </row>
    <row r="37" spans="1:10" s="125" customFormat="1" ht="19.5" customHeight="1" x14ac:dyDescent="0.2">
      <c r="A37" s="146" t="s">
        <v>339</v>
      </c>
      <c r="B37" s="98" t="s">
        <v>340</v>
      </c>
      <c r="C37" s="147" t="s">
        <v>341</v>
      </c>
      <c r="D37" s="26">
        <v>102812000</v>
      </c>
      <c r="E37" s="23">
        <v>0</v>
      </c>
      <c r="F37" s="150">
        <v>0</v>
      </c>
      <c r="G37" s="151">
        <v>0</v>
      </c>
      <c r="H37" s="37">
        <f t="shared" si="0"/>
        <v>0</v>
      </c>
      <c r="J37" s="157"/>
    </row>
    <row r="38" spans="1:10" s="125" customFormat="1" ht="19.5" customHeight="1" x14ac:dyDescent="0.2">
      <c r="A38" s="146" t="s">
        <v>342</v>
      </c>
      <c r="B38" s="98" t="s">
        <v>343</v>
      </c>
      <c r="C38" s="147" t="s">
        <v>344</v>
      </c>
      <c r="D38" s="26">
        <v>45969000</v>
      </c>
      <c r="E38" s="23">
        <v>0</v>
      </c>
      <c r="F38" s="150">
        <v>0</v>
      </c>
      <c r="G38" s="151">
        <v>0</v>
      </c>
      <c r="H38" s="37">
        <f t="shared" si="0"/>
        <v>0</v>
      </c>
    </row>
    <row r="39" spans="1:10" s="125" customFormat="1" ht="19.5" customHeight="1" x14ac:dyDescent="0.2">
      <c r="A39" s="146" t="s">
        <v>345</v>
      </c>
      <c r="B39" s="98" t="s">
        <v>346</v>
      </c>
      <c r="C39" s="147" t="s">
        <v>347</v>
      </c>
      <c r="D39" s="26">
        <v>0</v>
      </c>
      <c r="E39" s="23">
        <v>0</v>
      </c>
      <c r="F39" s="150">
        <v>0</v>
      </c>
      <c r="G39" s="151">
        <v>0</v>
      </c>
      <c r="H39" s="37">
        <f t="shared" si="0"/>
        <v>0</v>
      </c>
    </row>
    <row r="40" spans="1:10" s="125" customFormat="1" ht="19.5" customHeight="1" x14ac:dyDescent="0.2">
      <c r="A40" s="146" t="s">
        <v>348</v>
      </c>
      <c r="B40" s="98" t="s">
        <v>349</v>
      </c>
      <c r="C40" s="147" t="s">
        <v>350</v>
      </c>
      <c r="D40" s="26">
        <v>775961000</v>
      </c>
      <c r="E40" s="23">
        <v>0</v>
      </c>
      <c r="F40" s="150">
        <v>0</v>
      </c>
      <c r="G40" s="151">
        <v>0</v>
      </c>
      <c r="H40" s="37">
        <f t="shared" si="0"/>
        <v>0</v>
      </c>
      <c r="J40" s="157"/>
    </row>
    <row r="41" spans="1:10" s="125" customFormat="1" ht="19.5" customHeight="1" x14ac:dyDescent="0.2">
      <c r="A41" s="146" t="s">
        <v>351</v>
      </c>
      <c r="B41" s="98" t="s">
        <v>352</v>
      </c>
      <c r="C41" s="147" t="s">
        <v>353</v>
      </c>
      <c r="D41" s="26">
        <v>322615000</v>
      </c>
      <c r="E41" s="23">
        <v>0</v>
      </c>
      <c r="F41" s="150">
        <v>0</v>
      </c>
      <c r="G41" s="151">
        <v>0</v>
      </c>
      <c r="H41" s="37">
        <f t="shared" si="0"/>
        <v>0</v>
      </c>
      <c r="J41" s="157"/>
    </row>
    <row r="42" spans="1:10" s="125" customFormat="1" ht="19.5" customHeight="1" x14ac:dyDescent="0.2">
      <c r="A42" s="146" t="s">
        <v>354</v>
      </c>
      <c r="B42" s="98" t="s">
        <v>355</v>
      </c>
      <c r="C42" s="147" t="s">
        <v>356</v>
      </c>
      <c r="D42" s="26">
        <v>180600000</v>
      </c>
      <c r="E42" s="23">
        <v>0</v>
      </c>
      <c r="F42" s="150">
        <v>0</v>
      </c>
      <c r="G42" s="151">
        <v>0</v>
      </c>
      <c r="H42" s="37">
        <f t="shared" si="0"/>
        <v>0</v>
      </c>
    </row>
    <row r="43" spans="1:10" s="125" customFormat="1" ht="19.5" customHeight="1" x14ac:dyDescent="0.2">
      <c r="A43" s="146" t="s">
        <v>357</v>
      </c>
      <c r="B43" s="98" t="s">
        <v>358</v>
      </c>
      <c r="C43" s="147" t="s">
        <v>359</v>
      </c>
      <c r="D43" s="26">
        <v>0</v>
      </c>
      <c r="E43" s="23">
        <v>0</v>
      </c>
      <c r="F43" s="150">
        <v>0</v>
      </c>
      <c r="G43" s="151">
        <v>0</v>
      </c>
      <c r="H43" s="37">
        <f t="shared" si="0"/>
        <v>0</v>
      </c>
    </row>
    <row r="44" spans="1:10" s="125" customFormat="1" ht="19.5" customHeight="1" x14ac:dyDescent="0.2">
      <c r="A44" s="146"/>
      <c r="B44" s="98" t="s">
        <v>360</v>
      </c>
      <c r="C44" s="147" t="s">
        <v>361</v>
      </c>
      <c r="D44" s="26">
        <v>5500000</v>
      </c>
      <c r="E44" s="23">
        <v>0</v>
      </c>
      <c r="F44" s="150">
        <v>0</v>
      </c>
      <c r="G44" s="151">
        <v>0</v>
      </c>
      <c r="H44" s="37">
        <f t="shared" si="0"/>
        <v>0</v>
      </c>
    </row>
    <row r="45" spans="1:10" s="145" customFormat="1" ht="19.5" customHeight="1" x14ac:dyDescent="0.2">
      <c r="A45" s="154"/>
      <c r="B45" s="166" t="s">
        <v>362</v>
      </c>
      <c r="C45" s="155" t="s">
        <v>363</v>
      </c>
      <c r="D45" s="50">
        <f>D44+D43</f>
        <v>5500000</v>
      </c>
      <c r="E45" s="45">
        <f t="shared" ref="E45:H45" si="1">E44+E43</f>
        <v>0</v>
      </c>
      <c r="F45" s="148">
        <f t="shared" si="1"/>
        <v>0</v>
      </c>
      <c r="G45" s="149">
        <f t="shared" si="1"/>
        <v>0</v>
      </c>
      <c r="H45" s="52">
        <f t="shared" si="1"/>
        <v>0</v>
      </c>
    </row>
    <row r="46" spans="1:10" s="125" customFormat="1" ht="19.5" customHeight="1" x14ac:dyDescent="0.2">
      <c r="A46" s="146" t="s">
        <v>364</v>
      </c>
      <c r="B46" s="98" t="s">
        <v>365</v>
      </c>
      <c r="C46" s="147" t="s">
        <v>366</v>
      </c>
      <c r="D46" s="26">
        <v>0</v>
      </c>
      <c r="E46" s="23">
        <v>0</v>
      </c>
      <c r="F46" s="150">
        <v>0</v>
      </c>
      <c r="G46" s="151">
        <v>0</v>
      </c>
      <c r="H46" s="37">
        <f t="shared" si="0"/>
        <v>0</v>
      </c>
    </row>
    <row r="47" spans="1:10" s="125" customFormat="1" ht="19.5" customHeight="1" x14ac:dyDescent="0.2">
      <c r="A47" s="146" t="s">
        <v>367</v>
      </c>
      <c r="B47" s="98" t="s">
        <v>368</v>
      </c>
      <c r="C47" s="147" t="s">
        <v>369</v>
      </c>
      <c r="D47" s="26">
        <v>800000</v>
      </c>
      <c r="E47" s="23">
        <v>0</v>
      </c>
      <c r="F47" s="150">
        <v>0</v>
      </c>
      <c r="G47" s="151">
        <v>0</v>
      </c>
      <c r="H47" s="37">
        <f t="shared" si="0"/>
        <v>0</v>
      </c>
    </row>
    <row r="48" spans="1:10" s="125" customFormat="1" ht="19.5" customHeight="1" x14ac:dyDescent="0.2">
      <c r="A48" s="146" t="s">
        <v>370</v>
      </c>
      <c r="B48" s="98" t="s">
        <v>371</v>
      </c>
      <c r="C48" s="147" t="s">
        <v>372</v>
      </c>
      <c r="D48" s="26">
        <v>49825000</v>
      </c>
      <c r="E48" s="23">
        <v>0</v>
      </c>
      <c r="F48" s="150">
        <v>0</v>
      </c>
      <c r="G48" s="151">
        <v>0</v>
      </c>
      <c r="H48" s="37">
        <f t="shared" si="0"/>
        <v>0</v>
      </c>
    </row>
    <row r="49" spans="1:8" s="125" customFormat="1" ht="19.5" customHeight="1" x14ac:dyDescent="0.2">
      <c r="A49" s="158" t="s">
        <v>373</v>
      </c>
      <c r="B49" s="100" t="s">
        <v>374</v>
      </c>
      <c r="C49" s="160" t="s">
        <v>375</v>
      </c>
      <c r="D49" s="61">
        <f>SUM(D36:D48)-D45</f>
        <v>1484327000</v>
      </c>
      <c r="E49" s="59">
        <f t="shared" ref="E49:H49" si="2">SUM(E36:E48)-E45</f>
        <v>0</v>
      </c>
      <c r="F49" s="62">
        <f>SUM(F36:F48)-F45</f>
        <v>0</v>
      </c>
      <c r="G49" s="62">
        <f t="shared" si="2"/>
        <v>0</v>
      </c>
      <c r="H49" s="63">
        <f t="shared" si="2"/>
        <v>0</v>
      </c>
    </row>
    <row r="50" spans="1:8" s="125" customFormat="1" ht="19.5" customHeight="1" x14ac:dyDescent="0.2">
      <c r="A50" s="146">
        <v>46</v>
      </c>
      <c r="B50" s="98" t="s">
        <v>376</v>
      </c>
      <c r="C50" s="147" t="s">
        <v>377</v>
      </c>
      <c r="D50" s="26">
        <v>0</v>
      </c>
      <c r="E50" s="26">
        <v>0</v>
      </c>
      <c r="F50" s="150">
        <v>0</v>
      </c>
      <c r="G50" s="151">
        <v>0</v>
      </c>
      <c r="H50" s="37">
        <f t="shared" si="0"/>
        <v>0</v>
      </c>
    </row>
    <row r="51" spans="1:8" s="125" customFormat="1" ht="19.5" customHeight="1" x14ac:dyDescent="0.2">
      <c r="A51" s="146">
        <v>47</v>
      </c>
      <c r="B51" s="98" t="s">
        <v>378</v>
      </c>
      <c r="C51" s="147" t="s">
        <v>379</v>
      </c>
      <c r="D51" s="26">
        <v>0</v>
      </c>
      <c r="E51" s="26">
        <v>0</v>
      </c>
      <c r="F51" s="150">
        <v>0</v>
      </c>
      <c r="G51" s="151">
        <v>0</v>
      </c>
      <c r="H51" s="37">
        <f t="shared" si="0"/>
        <v>0</v>
      </c>
    </row>
    <row r="52" spans="1:8" s="125" customFormat="1" ht="19.5" customHeight="1" x14ac:dyDescent="0.2">
      <c r="A52" s="146">
        <v>48</v>
      </c>
      <c r="B52" s="98" t="s">
        <v>380</v>
      </c>
      <c r="C52" s="147" t="s">
        <v>381</v>
      </c>
      <c r="D52" s="26">
        <v>0</v>
      </c>
      <c r="E52" s="23">
        <v>0</v>
      </c>
      <c r="F52" s="150">
        <v>0</v>
      </c>
      <c r="G52" s="151">
        <v>0</v>
      </c>
      <c r="H52" s="37">
        <f t="shared" si="0"/>
        <v>0</v>
      </c>
    </row>
    <row r="53" spans="1:8" s="125" customFormat="1" ht="19.5" customHeight="1" x14ac:dyDescent="0.2">
      <c r="A53" s="146">
        <v>49</v>
      </c>
      <c r="B53" s="98" t="s">
        <v>382</v>
      </c>
      <c r="C53" s="147" t="s">
        <v>383</v>
      </c>
      <c r="D53" s="26">
        <v>0</v>
      </c>
      <c r="E53" s="26">
        <v>0</v>
      </c>
      <c r="F53" s="150">
        <v>0</v>
      </c>
      <c r="G53" s="151">
        <v>0</v>
      </c>
      <c r="H53" s="37">
        <f t="shared" si="0"/>
        <v>0</v>
      </c>
    </row>
    <row r="54" spans="1:8" s="125" customFormat="1" ht="19.5" customHeight="1" x14ac:dyDescent="0.2">
      <c r="A54" s="146">
        <v>50</v>
      </c>
      <c r="B54" s="98" t="s">
        <v>384</v>
      </c>
      <c r="C54" s="147" t="s">
        <v>385</v>
      </c>
      <c r="D54" s="26">
        <v>0</v>
      </c>
      <c r="E54" s="26">
        <v>0</v>
      </c>
      <c r="F54" s="150">
        <v>0</v>
      </c>
      <c r="G54" s="151">
        <v>0</v>
      </c>
      <c r="H54" s="37">
        <f t="shared" si="0"/>
        <v>0</v>
      </c>
    </row>
    <row r="55" spans="1:8" s="125" customFormat="1" ht="19.5" customHeight="1" x14ac:dyDescent="0.2">
      <c r="A55" s="158">
        <v>51</v>
      </c>
      <c r="B55" s="159" t="s">
        <v>386</v>
      </c>
      <c r="C55" s="160" t="s">
        <v>387</v>
      </c>
      <c r="D55" s="61">
        <f>SUM(D50:D54)</f>
        <v>0</v>
      </c>
      <c r="E55" s="59">
        <f>SUM(E50:E54)</f>
        <v>0</v>
      </c>
      <c r="F55" s="62">
        <f>SUM(F50:F54)</f>
        <v>0</v>
      </c>
      <c r="G55" s="62">
        <f>SUM(G50:G54)</f>
        <v>0</v>
      </c>
      <c r="H55" s="63">
        <f t="shared" si="0"/>
        <v>0</v>
      </c>
    </row>
    <row r="56" spans="1:8" s="125" customFormat="1" ht="29.25" customHeight="1" x14ac:dyDescent="0.2">
      <c r="A56" s="146">
        <v>52</v>
      </c>
      <c r="B56" s="98" t="s">
        <v>388</v>
      </c>
      <c r="C56" s="147" t="s">
        <v>389</v>
      </c>
      <c r="D56" s="26">
        <v>0</v>
      </c>
      <c r="E56" s="23">
        <v>0</v>
      </c>
      <c r="F56" s="150">
        <v>0</v>
      </c>
      <c r="G56" s="151">
        <v>0</v>
      </c>
      <c r="H56" s="37">
        <f t="shared" si="0"/>
        <v>0</v>
      </c>
    </row>
    <row r="57" spans="1:8" s="125" customFormat="1" ht="29.25" customHeight="1" x14ac:dyDescent="0.2">
      <c r="A57" s="146">
        <v>53</v>
      </c>
      <c r="B57" s="68" t="s">
        <v>390</v>
      </c>
      <c r="C57" s="147" t="s">
        <v>391</v>
      </c>
      <c r="D57" s="26">
        <v>0</v>
      </c>
      <c r="E57" s="23">
        <v>0</v>
      </c>
      <c r="F57" s="150">
        <v>0</v>
      </c>
      <c r="G57" s="151">
        <v>0</v>
      </c>
      <c r="H57" s="37">
        <f t="shared" si="0"/>
        <v>0</v>
      </c>
    </row>
    <row r="58" spans="1:8" s="125" customFormat="1" ht="19.5" customHeight="1" x14ac:dyDescent="0.2">
      <c r="A58" s="146">
        <v>54</v>
      </c>
      <c r="B58" s="98" t="s">
        <v>392</v>
      </c>
      <c r="C58" s="147" t="s">
        <v>393</v>
      </c>
      <c r="D58" s="26">
        <v>0</v>
      </c>
      <c r="E58" s="23">
        <v>0</v>
      </c>
      <c r="F58" s="150">
        <v>0</v>
      </c>
      <c r="G58" s="151">
        <v>0</v>
      </c>
      <c r="H58" s="37">
        <f t="shared" si="0"/>
        <v>0</v>
      </c>
    </row>
    <row r="59" spans="1:8" s="125" customFormat="1" ht="19.5" customHeight="1" x14ac:dyDescent="0.2">
      <c r="A59" s="158">
        <v>55</v>
      </c>
      <c r="B59" s="159" t="s">
        <v>394</v>
      </c>
      <c r="C59" s="160" t="s">
        <v>395</v>
      </c>
      <c r="D59" s="61">
        <f>SUM(D56:D58)</f>
        <v>0</v>
      </c>
      <c r="E59" s="59">
        <f>SUM(E56:E58)</f>
        <v>0</v>
      </c>
      <c r="F59" s="62">
        <f>SUM(F56:F58)</f>
        <v>0</v>
      </c>
      <c r="G59" s="62">
        <f>SUM(G56:G58)</f>
        <v>0</v>
      </c>
      <c r="H59" s="63">
        <f t="shared" si="0"/>
        <v>0</v>
      </c>
    </row>
    <row r="60" spans="1:8" s="125" customFormat="1" ht="29.25" customHeight="1" x14ac:dyDescent="0.2">
      <c r="A60" s="146">
        <v>56</v>
      </c>
      <c r="B60" s="98" t="s">
        <v>396</v>
      </c>
      <c r="C60" s="147" t="s">
        <v>397</v>
      </c>
      <c r="D60" s="26">
        <v>0</v>
      </c>
      <c r="E60" s="23">
        <v>0</v>
      </c>
      <c r="F60" s="150">
        <v>0</v>
      </c>
      <c r="G60" s="151">
        <v>0</v>
      </c>
      <c r="H60" s="37">
        <f t="shared" si="0"/>
        <v>0</v>
      </c>
    </row>
    <row r="61" spans="1:8" s="125" customFormat="1" ht="29.25" customHeight="1" x14ac:dyDescent="0.2">
      <c r="A61" s="146">
        <v>57</v>
      </c>
      <c r="B61" s="68" t="s">
        <v>398</v>
      </c>
      <c r="C61" s="147" t="s">
        <v>399</v>
      </c>
      <c r="D61" s="26">
        <v>0</v>
      </c>
      <c r="E61" s="23">
        <v>0</v>
      </c>
      <c r="F61" s="150">
        <v>0</v>
      </c>
      <c r="G61" s="151">
        <v>0</v>
      </c>
      <c r="H61" s="37">
        <f t="shared" si="0"/>
        <v>0</v>
      </c>
    </row>
    <row r="62" spans="1:8" s="125" customFormat="1" ht="19.5" customHeight="1" x14ac:dyDescent="0.2">
      <c r="A62" s="146">
        <v>58</v>
      </c>
      <c r="B62" s="98" t="s">
        <v>400</v>
      </c>
      <c r="C62" s="147" t="s">
        <v>401</v>
      </c>
      <c r="D62" s="26">
        <v>0</v>
      </c>
      <c r="E62" s="23">
        <v>0</v>
      </c>
      <c r="F62" s="150">
        <v>0</v>
      </c>
      <c r="G62" s="151">
        <v>0</v>
      </c>
      <c r="H62" s="37">
        <f t="shared" si="0"/>
        <v>0</v>
      </c>
    </row>
    <row r="63" spans="1:8" s="125" customFormat="1" ht="19.5" customHeight="1" x14ac:dyDescent="0.2">
      <c r="A63" s="158">
        <v>59</v>
      </c>
      <c r="B63" s="159" t="s">
        <v>402</v>
      </c>
      <c r="C63" s="160" t="s">
        <v>403</v>
      </c>
      <c r="D63" s="61">
        <f>SUM(D60:D62)</f>
        <v>0</v>
      </c>
      <c r="E63" s="59">
        <f>SUM(E60:E62)</f>
        <v>0</v>
      </c>
      <c r="F63" s="62">
        <f>SUM(F60:F62)</f>
        <v>0</v>
      </c>
      <c r="G63" s="62">
        <f>SUM(G60:G62)</f>
        <v>0</v>
      </c>
      <c r="H63" s="63">
        <f t="shared" si="0"/>
        <v>0</v>
      </c>
    </row>
    <row r="64" spans="1:8" s="125" customFormat="1" ht="19.5" customHeight="1" thickBot="1" x14ac:dyDescent="0.25">
      <c r="A64" s="162">
        <v>60</v>
      </c>
      <c r="B64" s="167" t="s">
        <v>404</v>
      </c>
      <c r="C64" s="163" t="s">
        <v>405</v>
      </c>
      <c r="D64" s="83">
        <f>SUM(D15,D21,D35,D49,D55,D59,D63)</f>
        <v>1813024000</v>
      </c>
      <c r="E64" s="81">
        <f>SUM(E15,E21,E35,E49,E55,E59,E63)</f>
        <v>0</v>
      </c>
      <c r="F64" s="84">
        <f>SUM(F15,F21,F35,F49,F55,F59,F63)</f>
        <v>0</v>
      </c>
      <c r="G64" s="84">
        <f>SUM(G15,G21,G35,G49,G55,G59,G63)</f>
        <v>0</v>
      </c>
      <c r="H64" s="85">
        <f t="shared" si="0"/>
        <v>0</v>
      </c>
    </row>
    <row r="65" spans="3:8" s="125" customFormat="1" x14ac:dyDescent="0.2">
      <c r="C65" s="161"/>
      <c r="H65" s="157"/>
    </row>
    <row r="66" spans="3:8" s="125" customFormat="1" x14ac:dyDescent="0.2">
      <c r="C66" s="161"/>
    </row>
    <row r="67" spans="3:8" s="125" customFormat="1" x14ac:dyDescent="0.2">
      <c r="C67" s="161"/>
    </row>
    <row r="68" spans="3:8" s="125" customFormat="1" x14ac:dyDescent="0.2">
      <c r="C68" s="161"/>
    </row>
    <row r="69" spans="3:8" s="125" customFormat="1" x14ac:dyDescent="0.2">
      <c r="C69" s="161"/>
    </row>
    <row r="70" spans="3:8" s="125" customFormat="1" x14ac:dyDescent="0.2">
      <c r="C70" s="161"/>
    </row>
    <row r="71" spans="3:8" s="125" customFormat="1" x14ac:dyDescent="0.2">
      <c r="C71" s="161"/>
    </row>
    <row r="72" spans="3:8" s="125" customFormat="1" x14ac:dyDescent="0.2">
      <c r="C72" s="161"/>
    </row>
    <row r="73" spans="3:8" s="125" customFormat="1" x14ac:dyDescent="0.2">
      <c r="C73" s="161"/>
    </row>
  </sheetData>
  <mergeCells count="1"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2" fitToHeight="0" orientation="portrait" r:id="rId1"/>
  <headerFooter alignWithMargins="0">
    <oddFooter>&amp;L&amp;"Times New Roman,Normál"Készítette: Vargáné Török Andrea
&amp;F&amp;C&amp;"Times New Roman,Normál"&amp;P/&amp;N&amp;R&amp;"Times New Roman,Normál"&amp;D</oddFooter>
  </headerFooter>
  <rowBreaks count="1" manualBreakCount="1">
    <brk id="3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abSelected="1" zoomScaleNormal="100" zoomScaleSheetLayoutView="100" workbookViewId="0">
      <selection activeCell="B25" sqref="B25"/>
    </sheetView>
  </sheetViews>
  <sheetFormatPr defaultColWidth="9.140625" defaultRowHeight="12.75" x14ac:dyDescent="0.2"/>
  <cols>
    <col min="1" max="1" width="8.5703125" style="125" bestFit="1" customWidth="1"/>
    <col min="2" max="2" width="56.85546875" style="125" bestFit="1" customWidth="1"/>
    <col min="3" max="3" width="13.7109375" style="125" customWidth="1"/>
    <col min="4" max="4" width="12.42578125" style="157" customWidth="1"/>
    <col min="5" max="8" width="12.42578125" style="125" customWidth="1"/>
    <col min="9" max="16384" width="9.140625" style="125"/>
  </cols>
  <sheetData>
    <row r="1" spans="1:29" ht="30" customHeight="1" thickBot="1" x14ac:dyDescent="0.25">
      <c r="A1" s="207" t="s">
        <v>406</v>
      </c>
      <c r="B1" s="207"/>
      <c r="C1" s="207"/>
      <c r="D1" s="207"/>
      <c r="E1" s="207"/>
      <c r="F1" s="207"/>
      <c r="G1" s="207"/>
      <c r="H1" s="12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</row>
    <row r="2" spans="1:29" ht="38.25" customHeight="1" thickBot="1" x14ac:dyDescent="0.25">
      <c r="A2" s="129" t="s">
        <v>1</v>
      </c>
      <c r="B2" s="130" t="s">
        <v>2</v>
      </c>
      <c r="C2" s="131" t="s">
        <v>262</v>
      </c>
      <c r="D2" s="132" t="s">
        <v>9</v>
      </c>
      <c r="E2" s="133" t="s">
        <v>10</v>
      </c>
      <c r="F2" s="134" t="s">
        <v>263</v>
      </c>
      <c r="G2" s="135" t="s">
        <v>14</v>
      </c>
      <c r="H2" s="136" t="s">
        <v>15</v>
      </c>
    </row>
    <row r="3" spans="1:29" ht="19.5" customHeight="1" thickTop="1" x14ac:dyDescent="0.2">
      <c r="A3" s="138" t="s">
        <v>19</v>
      </c>
      <c r="B3" s="170" t="s">
        <v>407</v>
      </c>
      <c r="C3" s="171" t="s">
        <v>408</v>
      </c>
      <c r="D3" s="17">
        <v>0</v>
      </c>
      <c r="E3" s="172">
        <v>0</v>
      </c>
      <c r="F3" s="173">
        <v>0</v>
      </c>
      <c r="G3" s="174">
        <v>0</v>
      </c>
      <c r="H3" s="175">
        <f t="shared" ref="H3:H27" si="0">E3-F3</f>
        <v>0</v>
      </c>
    </row>
    <row r="4" spans="1:29" ht="19.5" customHeight="1" x14ac:dyDescent="0.2">
      <c r="A4" s="146" t="s">
        <v>22</v>
      </c>
      <c r="B4" s="98" t="s">
        <v>409</v>
      </c>
      <c r="C4" s="176" t="s">
        <v>410</v>
      </c>
      <c r="D4" s="26">
        <v>0</v>
      </c>
      <c r="E4" s="177">
        <v>0</v>
      </c>
      <c r="F4" s="178">
        <v>0</v>
      </c>
      <c r="G4" s="179">
        <v>0</v>
      </c>
      <c r="H4" s="180">
        <f t="shared" si="0"/>
        <v>0</v>
      </c>
    </row>
    <row r="5" spans="1:29" ht="19.5" customHeight="1" x14ac:dyDescent="0.2">
      <c r="A5" s="146" t="s">
        <v>25</v>
      </c>
      <c r="B5" s="181" t="s">
        <v>411</v>
      </c>
      <c r="C5" s="176" t="s">
        <v>412</v>
      </c>
      <c r="D5" s="26">
        <v>0</v>
      </c>
      <c r="E5" s="177">
        <v>0</v>
      </c>
      <c r="F5" s="178">
        <v>0</v>
      </c>
      <c r="G5" s="179">
        <v>0</v>
      </c>
      <c r="H5" s="180">
        <f t="shared" si="0"/>
        <v>0</v>
      </c>
    </row>
    <row r="6" spans="1:29" ht="19.5" customHeight="1" x14ac:dyDescent="0.2">
      <c r="A6" s="158" t="s">
        <v>28</v>
      </c>
      <c r="B6" s="100" t="s">
        <v>413</v>
      </c>
      <c r="C6" s="182" t="s">
        <v>414</v>
      </c>
      <c r="D6" s="61">
        <f>SUM(D3:D5)</f>
        <v>0</v>
      </c>
      <c r="E6" s="183">
        <f>SUM(E3:E5)</f>
        <v>0</v>
      </c>
      <c r="F6" s="183">
        <f>SUM(F3:F5)</f>
        <v>0</v>
      </c>
      <c r="G6" s="184">
        <f>SUM(G3:G5)</f>
        <v>0</v>
      </c>
      <c r="H6" s="185">
        <f t="shared" si="0"/>
        <v>0</v>
      </c>
    </row>
    <row r="7" spans="1:29" ht="19.5" customHeight="1" x14ac:dyDescent="0.2">
      <c r="A7" s="146" t="s">
        <v>31</v>
      </c>
      <c r="B7" s="98" t="s">
        <v>415</v>
      </c>
      <c r="C7" s="176" t="s">
        <v>416</v>
      </c>
      <c r="D7" s="26">
        <v>0</v>
      </c>
      <c r="E7" s="177">
        <v>0</v>
      </c>
      <c r="F7" s="178">
        <v>0</v>
      </c>
      <c r="G7" s="179">
        <v>0</v>
      </c>
      <c r="H7" s="180">
        <f t="shared" si="0"/>
        <v>0</v>
      </c>
    </row>
    <row r="8" spans="1:29" ht="19.5" customHeight="1" x14ac:dyDescent="0.2">
      <c r="A8" s="146" t="s">
        <v>34</v>
      </c>
      <c r="B8" s="181" t="s">
        <v>417</v>
      </c>
      <c r="C8" s="176" t="s">
        <v>418</v>
      </c>
      <c r="D8" s="26">
        <v>0</v>
      </c>
      <c r="E8" s="177">
        <v>0</v>
      </c>
      <c r="F8" s="178">
        <v>0</v>
      </c>
      <c r="G8" s="179">
        <v>0</v>
      </c>
      <c r="H8" s="180">
        <f t="shared" si="0"/>
        <v>0</v>
      </c>
    </row>
    <row r="9" spans="1:29" ht="19.5" customHeight="1" x14ac:dyDescent="0.2">
      <c r="A9" s="146" t="s">
        <v>37</v>
      </c>
      <c r="B9" s="98" t="s">
        <v>419</v>
      </c>
      <c r="C9" s="176" t="s">
        <v>420</v>
      </c>
      <c r="D9" s="26">
        <v>0</v>
      </c>
      <c r="E9" s="177">
        <v>0</v>
      </c>
      <c r="F9" s="178">
        <v>0</v>
      </c>
      <c r="G9" s="179">
        <v>0</v>
      </c>
      <c r="H9" s="180">
        <f t="shared" si="0"/>
        <v>0</v>
      </c>
    </row>
    <row r="10" spans="1:29" ht="19.5" customHeight="1" x14ac:dyDescent="0.2">
      <c r="A10" s="146" t="s">
        <v>40</v>
      </c>
      <c r="B10" s="181" t="s">
        <v>421</v>
      </c>
      <c r="C10" s="176" t="s">
        <v>422</v>
      </c>
      <c r="D10" s="26">
        <v>0</v>
      </c>
      <c r="E10" s="177">
        <v>0</v>
      </c>
      <c r="F10" s="178">
        <v>0</v>
      </c>
      <c r="G10" s="179">
        <v>0</v>
      </c>
      <c r="H10" s="180">
        <f t="shared" si="0"/>
        <v>0</v>
      </c>
    </row>
    <row r="11" spans="1:29" s="145" customFormat="1" ht="19.5" customHeight="1" x14ac:dyDescent="0.2">
      <c r="A11" s="158" t="s">
        <v>43</v>
      </c>
      <c r="B11" s="186" t="s">
        <v>423</v>
      </c>
      <c r="C11" s="182" t="s">
        <v>424</v>
      </c>
      <c r="D11" s="61">
        <f>SUM(D7:D10)</f>
        <v>0</v>
      </c>
      <c r="E11" s="183">
        <f>SUM(E7:E10)</f>
        <v>0</v>
      </c>
      <c r="F11" s="183">
        <f>SUM(F7:F10)</f>
        <v>0</v>
      </c>
      <c r="G11" s="184">
        <f>SUM(G7:G10)</f>
        <v>0</v>
      </c>
      <c r="H11" s="185">
        <f t="shared" si="0"/>
        <v>0</v>
      </c>
    </row>
    <row r="12" spans="1:29" s="145" customFormat="1" ht="19.5" customHeight="1" x14ac:dyDescent="0.2">
      <c r="A12" s="146" t="s">
        <v>46</v>
      </c>
      <c r="B12" s="68" t="s">
        <v>425</v>
      </c>
      <c r="C12" s="176" t="s">
        <v>426</v>
      </c>
      <c r="D12" s="26">
        <v>329123000</v>
      </c>
      <c r="E12" s="23">
        <v>0</v>
      </c>
      <c r="F12" s="150">
        <v>0</v>
      </c>
      <c r="G12" s="151">
        <v>0</v>
      </c>
      <c r="H12" s="187">
        <f t="shared" si="0"/>
        <v>0</v>
      </c>
    </row>
    <row r="13" spans="1:29" s="145" customFormat="1" ht="19.5" customHeight="1" x14ac:dyDescent="0.2">
      <c r="A13" s="146" t="s">
        <v>49</v>
      </c>
      <c r="B13" s="68" t="s">
        <v>427</v>
      </c>
      <c r="C13" s="176" t="s">
        <v>428</v>
      </c>
      <c r="D13" s="26">
        <v>0</v>
      </c>
      <c r="E13" s="177">
        <v>0</v>
      </c>
      <c r="F13" s="178">
        <v>0</v>
      </c>
      <c r="G13" s="179">
        <v>0</v>
      </c>
      <c r="H13" s="187">
        <f t="shared" si="0"/>
        <v>0</v>
      </c>
    </row>
    <row r="14" spans="1:29" s="145" customFormat="1" ht="19.5" customHeight="1" x14ac:dyDescent="0.2">
      <c r="A14" s="158" t="s">
        <v>52</v>
      </c>
      <c r="B14" s="159" t="s">
        <v>429</v>
      </c>
      <c r="C14" s="182" t="s">
        <v>430</v>
      </c>
      <c r="D14" s="61">
        <f>SUM(D12:D13)</f>
        <v>329123000</v>
      </c>
      <c r="E14" s="183">
        <f>SUM(E12:E13)</f>
        <v>0</v>
      </c>
      <c r="F14" s="183">
        <f>SUM(F12:F13)</f>
        <v>0</v>
      </c>
      <c r="G14" s="184">
        <f>SUM(G12:G13)</f>
        <v>0</v>
      </c>
      <c r="H14" s="185">
        <f t="shared" si="0"/>
        <v>0</v>
      </c>
    </row>
    <row r="15" spans="1:29" s="145" customFormat="1" ht="19.5" customHeight="1" x14ac:dyDescent="0.2">
      <c r="A15" s="146" t="s">
        <v>55</v>
      </c>
      <c r="B15" s="181" t="s">
        <v>431</v>
      </c>
      <c r="C15" s="176" t="s">
        <v>432</v>
      </c>
      <c r="D15" s="26">
        <v>0</v>
      </c>
      <c r="E15" s="177">
        <v>0</v>
      </c>
      <c r="F15" s="178">
        <v>0</v>
      </c>
      <c r="G15" s="179">
        <v>0</v>
      </c>
      <c r="H15" s="187">
        <f t="shared" si="0"/>
        <v>0</v>
      </c>
    </row>
    <row r="16" spans="1:29" ht="19.5" customHeight="1" x14ac:dyDescent="0.2">
      <c r="A16" s="146" t="s">
        <v>58</v>
      </c>
      <c r="B16" s="181" t="s">
        <v>433</v>
      </c>
      <c r="C16" s="176" t="s">
        <v>434</v>
      </c>
      <c r="D16" s="26">
        <v>0</v>
      </c>
      <c r="E16" s="177">
        <v>0</v>
      </c>
      <c r="F16" s="178">
        <v>0</v>
      </c>
      <c r="G16" s="179">
        <v>0</v>
      </c>
      <c r="H16" s="180">
        <f t="shared" si="0"/>
        <v>0</v>
      </c>
    </row>
    <row r="17" spans="1:8" s="153" customFormat="1" ht="19.5" customHeight="1" x14ac:dyDescent="0.2">
      <c r="A17" s="146" t="s">
        <v>61</v>
      </c>
      <c r="B17" s="181" t="s">
        <v>435</v>
      </c>
      <c r="C17" s="176" t="s">
        <v>436</v>
      </c>
      <c r="D17" s="26">
        <v>0</v>
      </c>
      <c r="E17" s="23">
        <v>0</v>
      </c>
      <c r="F17" s="150">
        <v>0</v>
      </c>
      <c r="G17" s="151">
        <v>0</v>
      </c>
      <c r="H17" s="180">
        <f t="shared" si="0"/>
        <v>0</v>
      </c>
    </row>
    <row r="18" spans="1:8" s="153" customFormat="1" ht="19.5" customHeight="1" x14ac:dyDescent="0.2">
      <c r="A18" s="146" t="s">
        <v>64</v>
      </c>
      <c r="B18" s="181" t="s">
        <v>437</v>
      </c>
      <c r="C18" s="176" t="s">
        <v>438</v>
      </c>
      <c r="D18" s="26">
        <v>0</v>
      </c>
      <c r="E18" s="177">
        <v>0</v>
      </c>
      <c r="F18" s="178">
        <v>0</v>
      </c>
      <c r="G18" s="179">
        <v>0</v>
      </c>
      <c r="H18" s="180">
        <f t="shared" si="0"/>
        <v>0</v>
      </c>
    </row>
    <row r="19" spans="1:8" ht="19.5" customHeight="1" x14ac:dyDescent="0.2">
      <c r="A19" s="146" t="s">
        <v>67</v>
      </c>
      <c r="B19" s="98" t="s">
        <v>439</v>
      </c>
      <c r="C19" s="176" t="s">
        <v>440</v>
      </c>
      <c r="D19" s="26">
        <v>0</v>
      </c>
      <c r="E19" s="177">
        <v>0</v>
      </c>
      <c r="F19" s="178">
        <v>0</v>
      </c>
      <c r="G19" s="179">
        <v>0</v>
      </c>
      <c r="H19" s="180">
        <f t="shared" si="0"/>
        <v>0</v>
      </c>
    </row>
    <row r="20" spans="1:8" ht="19.5" customHeight="1" x14ac:dyDescent="0.2">
      <c r="A20" s="158" t="s">
        <v>70</v>
      </c>
      <c r="B20" s="100" t="s">
        <v>441</v>
      </c>
      <c r="C20" s="182" t="s">
        <v>442</v>
      </c>
      <c r="D20" s="61">
        <f>SUM(D6,D11,D14,D15:D19)</f>
        <v>329123000</v>
      </c>
      <c r="E20" s="183">
        <f>SUM(E6,E11,E14,E15:E19)</f>
        <v>0</v>
      </c>
      <c r="F20" s="183">
        <f>SUM(F6,F11,F14,F15:F19)</f>
        <v>0</v>
      </c>
      <c r="G20" s="184">
        <f>SUM(G6,G11,G14,G15:G19)</f>
        <v>0</v>
      </c>
      <c r="H20" s="185">
        <f t="shared" si="0"/>
        <v>0</v>
      </c>
    </row>
    <row r="21" spans="1:8" ht="19.5" customHeight="1" x14ac:dyDescent="0.2">
      <c r="A21" s="146" t="s">
        <v>73</v>
      </c>
      <c r="B21" s="98" t="s">
        <v>443</v>
      </c>
      <c r="C21" s="176" t="s">
        <v>444</v>
      </c>
      <c r="D21" s="26">
        <v>0</v>
      </c>
      <c r="E21" s="177">
        <v>0</v>
      </c>
      <c r="F21" s="178">
        <v>0</v>
      </c>
      <c r="G21" s="179">
        <v>0</v>
      </c>
      <c r="H21" s="180">
        <f t="shared" si="0"/>
        <v>0</v>
      </c>
    </row>
    <row r="22" spans="1:8" ht="19.5" customHeight="1" x14ac:dyDescent="0.2">
      <c r="A22" s="146" t="s">
        <v>76</v>
      </c>
      <c r="B22" s="98" t="s">
        <v>445</v>
      </c>
      <c r="C22" s="176" t="s">
        <v>446</v>
      </c>
      <c r="D22" s="26">
        <v>0</v>
      </c>
      <c r="E22" s="177">
        <v>0</v>
      </c>
      <c r="F22" s="178">
        <v>0</v>
      </c>
      <c r="G22" s="179">
        <v>0</v>
      </c>
      <c r="H22" s="180">
        <f t="shared" si="0"/>
        <v>0</v>
      </c>
    </row>
    <row r="23" spans="1:8" ht="19.5" customHeight="1" x14ac:dyDescent="0.2">
      <c r="A23" s="146" t="s">
        <v>79</v>
      </c>
      <c r="B23" s="181" t="s">
        <v>447</v>
      </c>
      <c r="C23" s="176" t="s">
        <v>448</v>
      </c>
      <c r="D23" s="26">
        <v>0</v>
      </c>
      <c r="E23" s="177">
        <v>0</v>
      </c>
      <c r="F23" s="178">
        <v>0</v>
      </c>
      <c r="G23" s="179">
        <v>0</v>
      </c>
      <c r="H23" s="180">
        <f t="shared" si="0"/>
        <v>0</v>
      </c>
    </row>
    <row r="24" spans="1:8" s="145" customFormat="1" ht="19.5" customHeight="1" x14ac:dyDescent="0.2">
      <c r="A24" s="146" t="s">
        <v>82</v>
      </c>
      <c r="B24" s="181" t="s">
        <v>449</v>
      </c>
      <c r="C24" s="176" t="s">
        <v>450</v>
      </c>
      <c r="D24" s="26">
        <v>0</v>
      </c>
      <c r="E24" s="177">
        <v>0</v>
      </c>
      <c r="F24" s="178">
        <v>0</v>
      </c>
      <c r="G24" s="179">
        <v>0</v>
      </c>
      <c r="H24" s="187">
        <f t="shared" si="0"/>
        <v>0</v>
      </c>
    </row>
    <row r="25" spans="1:8" ht="19.5" customHeight="1" x14ac:dyDescent="0.2">
      <c r="A25" s="158" t="s">
        <v>85</v>
      </c>
      <c r="B25" s="186" t="s">
        <v>451</v>
      </c>
      <c r="C25" s="182" t="s">
        <v>452</v>
      </c>
      <c r="D25" s="61">
        <f>SUM(D21:D24)</f>
        <v>0</v>
      </c>
      <c r="E25" s="183">
        <f>SUM(E21:E24)</f>
        <v>0</v>
      </c>
      <c r="F25" s="183">
        <f>SUM(F21:F24)</f>
        <v>0</v>
      </c>
      <c r="G25" s="184">
        <f>SUM(G21:G24)</f>
        <v>0</v>
      </c>
      <c r="H25" s="185">
        <f t="shared" si="0"/>
        <v>0</v>
      </c>
    </row>
    <row r="26" spans="1:8" ht="19.5" customHeight="1" x14ac:dyDescent="0.2">
      <c r="A26" s="146" t="s">
        <v>88</v>
      </c>
      <c r="B26" s="98" t="s">
        <v>453</v>
      </c>
      <c r="C26" s="176" t="s">
        <v>454</v>
      </c>
      <c r="D26" s="26">
        <v>0</v>
      </c>
      <c r="E26" s="177">
        <v>0</v>
      </c>
      <c r="F26" s="178">
        <v>0</v>
      </c>
      <c r="G26" s="179">
        <v>0</v>
      </c>
      <c r="H26" s="180">
        <f t="shared" si="0"/>
        <v>0</v>
      </c>
    </row>
    <row r="27" spans="1:8" s="145" customFormat="1" ht="19.5" customHeight="1" thickBot="1" x14ac:dyDescent="0.25">
      <c r="A27" s="162" t="s">
        <v>91</v>
      </c>
      <c r="B27" s="188" t="s">
        <v>455</v>
      </c>
      <c r="C27" s="189" t="s">
        <v>456</v>
      </c>
      <c r="D27" s="83">
        <f>SUM(D20,D25,D26)</f>
        <v>329123000</v>
      </c>
      <c r="E27" s="190">
        <f>SUM(E20,E25,E26)</f>
        <v>0</v>
      </c>
      <c r="F27" s="190">
        <f>SUM(F20,F25,F26)</f>
        <v>0</v>
      </c>
      <c r="G27" s="191">
        <f>SUM(G20,G25,G26)</f>
        <v>0</v>
      </c>
      <c r="H27" s="192">
        <f t="shared" si="0"/>
        <v>0</v>
      </c>
    </row>
    <row r="28" spans="1:8" s="145" customFormat="1" ht="19.5" customHeight="1" x14ac:dyDescent="0.2">
      <c r="A28" s="125"/>
      <c r="B28" s="125"/>
      <c r="C28" s="125"/>
      <c r="D28" s="157"/>
      <c r="E28" s="125"/>
      <c r="F28" s="125"/>
      <c r="G28" s="125"/>
      <c r="H28" s="125"/>
    </row>
  </sheetData>
  <mergeCells count="1"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2" fitToHeight="0" orientation="portrait" r:id="rId1"/>
  <headerFooter alignWithMargins="0">
    <oddFooter>&amp;L&amp;"Times New Roman,Normál"Készítette: Vargáné Török Andrea
&amp;F&amp;R&amp;"Times New Roman,Normál"&amp;D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01</vt:lpstr>
      <vt:lpstr>02</vt:lpstr>
      <vt:lpstr>04</vt:lpstr>
      <vt:lpstr>'01'!Nyomtatási_cím</vt:lpstr>
      <vt:lpstr>'02'!Nyomtatási_cím</vt:lpstr>
      <vt:lpstr>'04'!Nyomtatási_cím</vt:lpstr>
      <vt:lpstr>'01'!Nyomtatási_terület</vt:lpstr>
      <vt:lpstr>'02'!Nyomtatási_terület</vt:lpstr>
      <vt:lpstr>'04'!Nyomtatási_terület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Ivett</dc:creator>
  <cp:lastModifiedBy>Szabó Ivett</cp:lastModifiedBy>
  <dcterms:created xsi:type="dcterms:W3CDTF">2024-11-29T14:01:58Z</dcterms:created>
  <dcterms:modified xsi:type="dcterms:W3CDTF">2024-11-29T14:21:50Z</dcterms:modified>
</cp:coreProperties>
</file>